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showInkAnnotation="0"/>
  <mc:AlternateContent xmlns:mc="http://schemas.openxmlformats.org/markup-compatibility/2006">
    <mc:Choice Requires="x15">
      <x15ac:absPath xmlns:x15ac="http://schemas.microsoft.com/office/spreadsheetml/2010/11/ac" url="F:\PROJEKT 2022\Zadanie 1 D.II NOWE MZP i  MRP z WORP\Zalaczniki do SOPZ\Zal4 do SOPZ Procedura odbiorowa\"/>
    </mc:Choice>
  </mc:AlternateContent>
  <xr:revisionPtr revIDLastSave="0" documentId="13_ncr:1_{0D8C8958-36E1-48EA-8BCD-388D0EFAD1BB}" xr6:coauthVersionLast="44" xr6:coauthVersionMax="45" xr10:uidLastSave="{00000000-0000-0000-0000-000000000000}"/>
  <bookViews>
    <workbookView xWindow="2595" yWindow="0" windowWidth="24450" windowHeight="15600" tabRatio="597" xr2:uid="{00000000-000D-0000-FFFF-FFFF00000000}"/>
  </bookViews>
  <sheets>
    <sheet name="Zestawienie produktów zad 1 DII" sheetId="16" r:id="rId1"/>
    <sheet name="swieta" sheetId="13" r:id="rId2"/>
    <sheet name="Zaawansowanie %-old" sheetId="11" state="hidden" r:id="rId3"/>
  </sheets>
  <definedNames>
    <definedName name="_xlnm._FilterDatabase" localSheetId="0">'Zestawienie produktów zad 1 DII'!$A$2:$P$62</definedName>
    <definedName name="harmPZRP" localSheetId="0">#REF!</definedName>
    <definedName name="harmPZRP">#REF!</definedName>
    <definedName name="harmSOOSPZRP" localSheetId="0">#REF!</definedName>
    <definedName name="harmSOOSPZRP">#REF!</definedName>
    <definedName name="_xlnm.Print_Area" localSheetId="0">'Zestawienie produktów zad 1 DII'!$A$2:$P$62</definedName>
    <definedName name="Statusy" localSheetId="0">#REF!</definedName>
    <definedName name="Statusy">#REF!</definedName>
    <definedName name="_xlnm.Print_Titles" localSheetId="0">'Zestawienie produktów zad 1 DII'!$2:$2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3" i="16" l="1"/>
  <c r="D53" i="16"/>
  <c r="D43" i="16"/>
  <c r="E43" i="16"/>
  <c r="K35" i="16" l="1"/>
  <c r="K32" i="16"/>
  <c r="D25" i="16"/>
  <c r="D24" i="16"/>
  <c r="K19" i="16"/>
  <c r="K18" i="16"/>
  <c r="K9" i="16"/>
  <c r="K12" i="16" l="1"/>
  <c r="K15" i="16"/>
  <c r="E55" i="16" l="1"/>
  <c r="E5" i="16" l="1"/>
  <c r="E10" i="16" l="1"/>
  <c r="K45" i="16"/>
  <c r="K52" i="16"/>
  <c r="E35" i="16"/>
  <c r="E12" i="16"/>
  <c r="D12" i="16" s="1"/>
  <c r="K50" i="16" l="1"/>
  <c r="D55" i="16"/>
  <c r="K55" i="16" s="1"/>
  <c r="K10" i="16"/>
  <c r="D15" i="16"/>
  <c r="E17" i="16"/>
  <c r="E18" i="16"/>
  <c r="E25" i="16" l="1"/>
  <c r="E58" i="16"/>
  <c r="D58" i="16" s="1"/>
  <c r="E59" i="16"/>
  <c r="E52" i="16"/>
  <c r="D52" i="16" s="1"/>
  <c r="D10" i="16" s="1"/>
  <c r="E62" i="16"/>
  <c r="E64" i="16"/>
  <c r="D64" i="16" l="1"/>
  <c r="E61" i="16"/>
  <c r="D61" i="16" s="1"/>
  <c r="D59" i="16"/>
  <c r="E53" i="16"/>
  <c r="E50" i="16"/>
  <c r="D50" i="16" s="1"/>
  <c r="E45" i="16"/>
  <c r="D45" i="16" l="1"/>
  <c r="K41" i="16" s="1"/>
  <c r="E14" i="16"/>
  <c r="K14" i="16" s="1"/>
  <c r="D41" i="16" l="1"/>
  <c r="D42" i="16" s="1"/>
  <c r="K42" i="16"/>
  <c r="E32" i="16"/>
  <c r="E37" i="16"/>
  <c r="E30" i="16"/>
  <c r="K30" i="16" s="1"/>
  <c r="D35" i="16" l="1"/>
  <c r="D37" i="16" s="1"/>
  <c r="K37" i="16" s="1"/>
  <c r="D32" i="16"/>
  <c r="D39" i="16" s="1"/>
  <c r="K39" i="16" s="1"/>
  <c r="K25" i="16"/>
  <c r="K24" i="16"/>
  <c r="E24" i="16"/>
  <c r="E19" i="16"/>
  <c r="K23" i="16" l="1"/>
  <c r="D23" i="16" s="1"/>
  <c r="K40" i="16"/>
  <c r="D18" i="16"/>
  <c r="E10" i="11"/>
  <c r="E9" i="11"/>
  <c r="E8" i="11"/>
  <c r="E7" i="11"/>
  <c r="E6" i="11"/>
  <c r="E5" i="11"/>
  <c r="E4" i="11"/>
  <c r="E3" i="11"/>
  <c r="D2" i="11"/>
  <c r="C2" i="11"/>
  <c r="E2" i="11" s="1"/>
  <c r="B2" i="11"/>
  <c r="D62" i="16"/>
  <c r="K62" i="16" s="1"/>
  <c r="K17" i="16" l="1"/>
  <c r="D17" i="16" s="1"/>
  <c r="D40" i="16"/>
  <c r="D13" i="16"/>
  <c r="D9" i="16" s="1"/>
  <c r="D11" i="16" l="1"/>
</calcChain>
</file>

<file path=xl/sharedStrings.xml><?xml version="1.0" encoding="utf-8"?>
<sst xmlns="http://schemas.openxmlformats.org/spreadsheetml/2006/main" count="442" uniqueCount="241">
  <si>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</si>
  <si>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</si>
  <si>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</si>
  <si>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</si>
  <si>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</si>
  <si>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</si>
  <si>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</si>
  <si>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</si>
  <si>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</si>
  <si>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</si>
  <si>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</si>
  <si>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</si>
  <si>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</si>
  <si>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</si>
  <si>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</si>
  <si>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</si>
  <si>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Metadane</t>
  </si>
  <si>
    <t>Wersje kartograficzne projektów MRP</t>
  </si>
  <si>
    <t>Dokument</t>
  </si>
  <si>
    <t>Warstwy przestrzenne</t>
  </si>
  <si>
    <t>Modele hydrauliczne</t>
  </si>
  <si>
    <t xml:space="preserve">Warstwy przestrzenne
</t>
  </si>
  <si>
    <t>Warstwy przestrzenne MZP</t>
  </si>
  <si>
    <t>Warstwy przestrzenne MRP</t>
  </si>
  <si>
    <t>Dodatkowy komentarz</t>
  </si>
  <si>
    <t>Nie dotyczy</t>
  </si>
  <si>
    <t xml:space="preserve">Nie dotyczy </t>
  </si>
  <si>
    <t xml:space="preserve">Termin dostarczenia produktu 
do odbioru </t>
  </si>
  <si>
    <t xml:space="preserve">Nr WBS Produktu </t>
  </si>
  <si>
    <t>Skrócona nazwa produktu 
[na potrzeby nazewnictwa plików]</t>
  </si>
  <si>
    <t>Liczba dni na zgłoszenie uwag Zamawiającego
- 1. iteracja 
[dni robocze]</t>
  </si>
  <si>
    <t>Liczba dni na uwzględnienie uwag 
- 1. iteracja 
[dni robocze]</t>
  </si>
  <si>
    <t>Liczba dni na zgłoszenie uwag Zamawiającego - 2. iteracja 
[dni robocze]</t>
  </si>
  <si>
    <t xml:space="preserve">Liczba dni na uwzględnienie uwag 
-  2. iteracja [dni robocze] </t>
  </si>
  <si>
    <t xml:space="preserve">Nazwa produktu 
[do stosowania na stronie tytułowej produktu]
</t>
  </si>
  <si>
    <t>Mapy poglądowe</t>
  </si>
  <si>
    <t xml:space="preserve">Typ produktu </t>
  </si>
  <si>
    <t>Harmonogram MZPiMRP</t>
  </si>
  <si>
    <t xml:space="preserve">Harmonogram i warstwy przestrzenne będą utrzymywane w aktualności, tak aby obrazowały postępy i aktualny stan realizacji prac - udostępniany Zamawiającemu drogą mailową (xlsx) i poprzez repozytorium. </t>
  </si>
  <si>
    <t>Forma produktu
[na potrzeby odbioru]</t>
  </si>
  <si>
    <t xml:space="preserve">Harmonogram opracowania MZP i MRP </t>
  </si>
  <si>
    <t xml:space="preserve">Warstwy przestrzenne </t>
  </si>
  <si>
    <t>Modele hydrauliczne po konsultacjach z właściwymi organami</t>
  </si>
  <si>
    <t>Rastry</t>
  </si>
  <si>
    <t>Zgodnie z SIWZ</t>
  </si>
  <si>
    <t>Date</t>
  </si>
  <si>
    <t>Description</t>
  </si>
  <si>
    <t>Nowy rok (New Year's Day)</t>
  </si>
  <si>
    <t>Święto Trzech Króli / Trzech Króli (Epiphany)</t>
  </si>
  <si>
    <t>Pierwszy dzień Wielkiej Nocy / Niedziela Wielkanocna (Easter)</t>
  </si>
  <si>
    <t>Drugi dzień Wielkiej Nocy / Poniedziałek Wielkanocny (Easter Monday)</t>
  </si>
  <si>
    <t>Święto Państwowe / Święto Pracy (Labour Day)</t>
  </si>
  <si>
    <t>Święto Narodowe Trzeciego Maja / Święto Konstytucji Trzeciego Maja (Constitutuion Day)</t>
  </si>
  <si>
    <t>Pierwszy dzień Zielonych Świątek / Zielone Świątki (Pentecost Sunday)</t>
  </si>
  <si>
    <t>Dzień Bożego Ciała / Boże Ciało (Corpus Christi)</t>
  </si>
  <si>
    <t>Wniebowzięcie Najświętszej Maryi Panny / Święto Wojska Polskiego / Święto Matki Boskiej Zielnej (Assumption of the Blessed Virgin Mary)</t>
  </si>
  <si>
    <t>Wszystkich Świętych / Dzień Zmarłych (All Saints’ Day)</t>
  </si>
  <si>
    <t>Narodowe Święto Niepodległości / Dzień Niepodległości (Independence Day)</t>
  </si>
  <si>
    <t>Drugi dzień Świąt Bożego Narodzenia (Second Day of Christmas)</t>
  </si>
  <si>
    <t>Pierwszy dzień Bożego Narodzenia (Christmas)</t>
  </si>
  <si>
    <t>Drugi dzień Bożego Narodzenia (Second Day of Christmas)</t>
  </si>
  <si>
    <r>
      <t xml:space="preserve">Raport z wyznaczenia obszarów zagrożenia powodziowego w wyniku modelowania hydraulicznego [dla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>]</t>
    </r>
  </si>
  <si>
    <r>
      <t>Raport z wyznaczenia OZP dla …</t>
    </r>
    <r>
      <rPr>
        <i/>
        <sz val="10"/>
        <rFont val="Calibri"/>
        <family val="2"/>
        <charset val="238"/>
        <scheme val="minor"/>
      </rPr>
      <t xml:space="preserve"> [podać nazwę rzeki]  </t>
    </r>
  </si>
  <si>
    <t>-</t>
  </si>
  <si>
    <t>jw.</t>
  </si>
  <si>
    <t>Uzgodnienia z właściwymi organami</t>
  </si>
  <si>
    <t>Wymagane  potwierdzenie uzgodnień zewnętrznych</t>
  </si>
  <si>
    <r>
      <t>Raport z wyznaczenia obszarów zagrożenia powodziowego w wyniku modelowania hydraulicznego</t>
    </r>
    <r>
      <rPr>
        <i/>
        <sz val="10"/>
        <rFont val="Calibri"/>
        <family val="2"/>
        <charset val="238"/>
        <scheme val="minor"/>
      </rPr>
      <t xml:space="preserve"> [dla … podać nazwę rzeki]</t>
    </r>
    <r>
      <rPr>
        <sz val="10"/>
        <rFont val="Calibri"/>
        <family val="2"/>
        <charset val="238"/>
        <scheme val="minor"/>
      </rPr>
      <t xml:space="preserve">
Załącznik nr 1 Opracowanie danych hydrologicznych</t>
    </r>
  </si>
  <si>
    <t xml:space="preserve">Zal 1 Opracowanie danych hydrologicznych dla …… [podać nazwę rzeki]  </t>
  </si>
  <si>
    <t>Dokument;
Modele opad-odpływ</t>
  </si>
  <si>
    <r>
      <t xml:space="preserve">Raport z wyznaczenia obszarów zagrożenia powodziowego w wyniku modelowania hydraulicznego [dla … </t>
    </r>
    <r>
      <rPr>
        <i/>
        <sz val="10"/>
        <rFont val="Calibri"/>
        <family val="2"/>
        <charset val="238"/>
        <scheme val="minor"/>
      </rPr>
      <t>podać nazwę rzeki</t>
    </r>
    <r>
      <rPr>
        <sz val="10"/>
        <rFont val="Calibri"/>
        <family val="2"/>
        <charset val="238"/>
        <scheme val="minor"/>
      </rPr>
      <t xml:space="preserve">] </t>
    </r>
  </si>
  <si>
    <t>Pierwszy dzień Wielkiej Nocy</t>
  </si>
  <si>
    <t>Drugi dzień Wielkiej Nocy</t>
  </si>
  <si>
    <t>piątek - Święto Pracy</t>
  </si>
  <si>
    <t>niedziela - Święto Konstytucji Trzeciego Maja</t>
  </si>
  <si>
    <t>Bożego Ciała</t>
  </si>
  <si>
    <t>sobota - Wniebowzięcie Najświętszej Maryi Panny</t>
  </si>
  <si>
    <t>niedziela - Wszystkich Świętych</t>
  </si>
  <si>
    <t>środa - Narodowe Święto Niepodległości</t>
  </si>
  <si>
    <t>pierwszy dzień Bożego Narodzenia</t>
  </si>
  <si>
    <t>Sobota - drugi dzień Bożego Narodzenia</t>
  </si>
  <si>
    <t>ZADANIE 1 D.II - OPRACOWANIE MAP ZAGROŻENIA POWODZIOWEGO I MAP RYZYKA POWODZIOWEGO (aWORP)</t>
  </si>
  <si>
    <t>ZADANIE 1.3.4 D.II HARMONOGRAM OPRACOWANIA MZP I MRP</t>
  </si>
  <si>
    <t xml:space="preserve">ZADANIE 1.3.6 D.II OPRACOWANIE MAP ZAGROŻENIA POWODZIOWEGO  </t>
  </si>
  <si>
    <t xml:space="preserve">Zadanie 1.3.2.1 D.II Opracowanie danych hydrologicznych i meteorologicznych </t>
  </si>
  <si>
    <t>Raport z danych hydrologicznych</t>
  </si>
  <si>
    <t xml:space="preserve">Zadanie 1.3.2.3 D.II Pomiary przekrojów poprzecznych, parametrów obiektów mostowych i hydrotechnicznych, wałów przeciwpowodziowych </t>
  </si>
  <si>
    <t>1.3.14.10 D.II</t>
  </si>
  <si>
    <t>1.3.14.23 D.II</t>
  </si>
  <si>
    <t>1.3.14.24 D.II</t>
  </si>
  <si>
    <t>1.3.14.25 D.II</t>
  </si>
  <si>
    <t>1.3.14.26 D.II</t>
  </si>
  <si>
    <t>1.3.14.27 D.II</t>
  </si>
  <si>
    <t>1.3.14.28 D.II</t>
  </si>
  <si>
    <t>1.3.14.29 D.II</t>
  </si>
  <si>
    <t>1.3.14.31 D.II</t>
  </si>
  <si>
    <t>1.3.14.32 D.II</t>
  </si>
  <si>
    <t>Zadanie 1.3.6.1 D.II Wyznaczenie obszarów zagrożenia powodziowego w wyniku modelowania hydraulicznego</t>
  </si>
  <si>
    <t>Zadanie 1.3.6.3 D.II Opracowanie warstw przestrzennych projektów MZP</t>
  </si>
  <si>
    <t>Zadanie 1.3.6.4 D.II Opracowanie wersji kartograficznych projektów MZP</t>
  </si>
  <si>
    <t>ZADANIE 1.3.7 D.II OPRACOWANIE MAP RYZYKA POWODZIOWEGO</t>
  </si>
  <si>
    <t>Zadanie 1.3.7.1 D.II Opracowanie warstw przestrzennych projektów MRP</t>
  </si>
  <si>
    <t>Zadanie 1.3.7.2 D.II Opracowanie wersji kartograficznych projektów MRP</t>
  </si>
  <si>
    <t>Raport z opracowania danych hydrologicznych</t>
  </si>
  <si>
    <t xml:space="preserve">Pomiary przekrojów poprzecznych, parametrów obiektów mostowych i hydrotechnicznych, wałów przeciwpowodziowych 
</t>
  </si>
  <si>
    <t>Zgodnie ze strukturą katalogową produktów</t>
  </si>
  <si>
    <t>1.3.14.34 D.II</t>
  </si>
  <si>
    <t>10 dni roboczych 
od dnia podpisania umowy</t>
  </si>
  <si>
    <r>
      <rPr>
        <b/>
        <sz val="10"/>
        <rFont val="Calibri"/>
        <family val="2"/>
        <charset val="238"/>
        <scheme val="minor"/>
      </rPr>
      <t>1) Forma elektroniczna na nośnikach danych - 2 szt.: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 xlsx 
</t>
    </r>
    <r>
      <rPr>
        <u/>
        <sz val="10"/>
        <rFont val="Calibri"/>
        <family val="2"/>
        <charset val="238"/>
        <scheme val="minor"/>
      </rPr>
      <t>Warstwy przestrzenne: 
b</t>
    </r>
    <r>
      <rPr>
        <sz val="10"/>
        <rFont val="Calibri"/>
        <family val="2"/>
        <charset val="238"/>
        <scheme val="minor"/>
      </rPr>
      <t xml:space="preserve">) pliki shp
c) pliki lyr 
d) pliki mxd
</t>
    </r>
    <r>
      <rPr>
        <u/>
        <sz val="10"/>
        <rFont val="Calibri"/>
        <family val="2"/>
        <charset val="238"/>
        <scheme val="minor"/>
      </rPr>
      <t>Mapy poglądowe:</t>
    </r>
    <r>
      <rPr>
        <sz val="10"/>
        <rFont val="Calibri"/>
        <family val="2"/>
        <charset val="238"/>
        <scheme val="minor"/>
      </rPr>
      <t xml:space="preserve">
e) pliki pdf </t>
    </r>
  </si>
  <si>
    <r>
      <t>TERMIN ODBIORU</t>
    </r>
    <r>
      <rPr>
        <b/>
        <sz val="10"/>
        <color rgb="FFFF0000"/>
        <rFont val="Calibri"/>
        <family val="2"/>
        <charset val="238"/>
        <scheme val="minor"/>
      </rPr>
      <t xml:space="preserve">
</t>
    </r>
    <r>
      <rPr>
        <b/>
        <sz val="10"/>
        <rFont val="Calibri"/>
        <family val="2"/>
        <charset val="238"/>
        <scheme val="minor"/>
      </rPr>
      <t xml:space="preserve">
</t>
    </r>
  </si>
  <si>
    <t>Wysyłka; Wojewoda 14 dni - uzgodnienie lub uwagi; Zestawienie uwag</t>
  </si>
  <si>
    <t xml:space="preserve">1) Uzgodnienie OZP z właściwymi wojewodami 
</t>
  </si>
  <si>
    <t xml:space="preserve">1) Pisma od właściwych wojewodów potwierdzających uzgodnienie OZP
</t>
  </si>
  <si>
    <t xml:space="preserve">Wymagane uzgodnienia zewnętrzne 
(przed przekazaniem Zamawiającemu 
do odbioru) </t>
  </si>
  <si>
    <r>
      <rPr>
        <b/>
        <sz val="10"/>
        <rFont val="Calibri"/>
        <family val="2"/>
        <charset val="238"/>
        <scheme val="minor"/>
      </rPr>
      <t>1) Forma elektroniczna na nośnikach danych - 1 szt. dla KZGW: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a) pliki docx 
b) pliki pdf
</t>
    </r>
    <r>
      <rPr>
        <u/>
        <sz val="10"/>
        <rFont val="Calibri"/>
        <family val="2"/>
        <charset val="238"/>
        <scheme val="minor"/>
      </rPr>
      <t xml:space="preserve">Warstwy przestrzenne:
</t>
    </r>
    <r>
      <rPr>
        <sz val="10"/>
        <rFont val="Calibri"/>
        <family val="2"/>
        <charset val="238"/>
        <scheme val="minor"/>
      </rPr>
      <t>c) pliki shp</t>
    </r>
  </si>
  <si>
    <r>
      <rPr>
        <b/>
        <sz val="10"/>
        <rFont val="Calibri"/>
        <family val="2"/>
        <charset val="238"/>
        <scheme val="minor"/>
      </rPr>
      <t xml:space="preserve">1) Forma elektroniczna na nośnikach danych - 13 szt.
(3 dla KZGW i po 1 dla RZGW): </t>
    </r>
    <r>
      <rPr>
        <sz val="10"/>
        <rFont val="Calibri"/>
        <family val="2"/>
        <charset val="238"/>
        <scheme val="minor"/>
      </rPr>
      <t xml:space="preserve">
a) pliki docx
b) pliki xlsx  
c) pliki pdf
</t>
    </r>
    <r>
      <rPr>
        <b/>
        <sz val="10"/>
        <rFont val="Calibri"/>
        <family val="2"/>
        <charset val="238"/>
        <scheme val="minor"/>
      </rPr>
      <t>2) W postaci wydruku - 2 szt.</t>
    </r>
    <r>
      <rPr>
        <sz val="10"/>
        <rFont val="Calibri"/>
        <family val="2"/>
        <charset val="238"/>
        <scheme val="minor"/>
      </rPr>
      <t xml:space="preserve">
</t>
    </r>
  </si>
  <si>
    <t>Zadanie 1.3.2.2 D.II Inwentaryzacja inwestycji mających wpływ na zasięg obszarów zagrożenia powodziowego</t>
  </si>
  <si>
    <t>Raport inwentaryzacja inwestycji 1DII</t>
  </si>
  <si>
    <t>1.3.14.5 D.II</t>
  </si>
  <si>
    <t>Raport z wykonania inwentaryzacji inwestycji mających wpływ na zasięg obszarów zagrożenia powodziowego (1DII)</t>
  </si>
  <si>
    <r>
      <rPr>
        <b/>
        <sz val="10"/>
        <rFont val="Calibri"/>
        <family val="2"/>
        <charset val="238"/>
        <scheme val="minor"/>
      </rPr>
      <t xml:space="preserve">1) Forma elektroniczna na nośnikach danych - 13 szt. 
(3 dla KZGW i po 1 dla  RZGW):
</t>
    </r>
    <r>
      <rPr>
        <sz val="10"/>
        <rFont val="Calibri"/>
        <family val="2"/>
        <charset val="238"/>
        <scheme val="minor"/>
      </rPr>
      <t>a) pliki docx  
b) pliki pdf
c) pliki xlsx
d) pliki shp</t>
    </r>
  </si>
  <si>
    <t>Dokument
Warstwy przestrzenne</t>
  </si>
  <si>
    <t>Zadanie 1DII U Przekazanie projektów MZP i MRP do uzgodnienia z właściwymi wojewodami</t>
  </si>
  <si>
    <t>1.3.14.35 D.II</t>
  </si>
  <si>
    <t>1.3.14.37 D.II</t>
  </si>
  <si>
    <t>1.3.14.38 D.II</t>
  </si>
  <si>
    <t>1.3.14.40 D.II</t>
  </si>
  <si>
    <r>
      <rPr>
        <b/>
        <sz val="10"/>
        <rFont val="Calibri"/>
        <family val="2"/>
        <charset val="238"/>
        <scheme val="minor"/>
      </rPr>
      <t>1) Forma elektroniczna na nośnikach danych - 1 szt. 
1 dla KZGW: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b) pliki shp 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c) pliki docx  
d) pliki pdf 
e) pliki xlsx
f) pliki shp
</t>
    </r>
    <r>
      <rPr>
        <u/>
        <sz val="10"/>
        <rFont val="Calibri"/>
        <family val="2"/>
        <charset val="238"/>
        <scheme val="minor"/>
      </rPr>
      <t>Modele opad-odpływ</t>
    </r>
  </si>
  <si>
    <r>
      <rPr>
        <b/>
        <sz val="10"/>
        <rFont val="Calibri"/>
        <family val="2"/>
        <charset val="238"/>
        <scheme val="minor"/>
      </rPr>
      <t>1) Forma elektroniczna na nośnikach danych - 11 szt. 
(1 komplet danych  dla KZGW, po 1 komplecie danych dla właściwych RZGW):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Warstwy przestrzenne</t>
    </r>
    <r>
      <rPr>
        <sz val="10"/>
        <rFont val="Calibri"/>
        <family val="2"/>
        <charset val="238"/>
        <scheme val="minor"/>
      </rPr>
      <t xml:space="preserve">:
a) pliki shp
</t>
    </r>
    <r>
      <rPr>
        <u/>
        <sz val="10"/>
        <rFont val="Calibri"/>
        <family val="2"/>
        <charset val="238"/>
        <scheme val="minor"/>
      </rPr>
      <t>Operaty geodezyjne</t>
    </r>
    <r>
      <rPr>
        <sz val="10"/>
        <rFont val="Calibri"/>
        <family val="2"/>
        <charset val="238"/>
        <scheme val="minor"/>
      </rPr>
      <t xml:space="preserve">:
b) pliki docx
c) pliki xlsx
d) pliki jpg (fotografie)
e) pliki dxf, pdf (szkice)
</t>
    </r>
  </si>
  <si>
    <t xml:space="preserve">Odbiory odbędą się etapowo, zgodnie z harmonogramem MZP i MRP.
</t>
  </si>
  <si>
    <t>Raporty przekazywane są do kontroli jednocześnie z modelem oraz warstwami przestrzennymi.</t>
  </si>
  <si>
    <t>Odbiory odbędą się etapowo, zgodnie z harmonogramem MZP i MRP. W procedurze podano terminy dla ostatniej partii odbiorowej. W ramach przekazywanych produktów należy uwzględnić raster wraz z zweryfikowanym wskutek przeglądu NMT.</t>
  </si>
  <si>
    <t xml:space="preserve">Partie danych muszą zostać wysłane do wojewodów z terminem 14 dni na zgłoszenie uwag lub uzgodnienie OZP. </t>
  </si>
  <si>
    <t xml:space="preserve">Zadanie 1.3.6.2 D.II Uzgodnienia obszarów zagrożenia powodziowego z właściwymi organami </t>
  </si>
  <si>
    <t xml:space="preserve">Poprawione wersje warstw przestrzennych w wyniku uwzględnienia uwag z uzgodnień. 
Wraz z warstwami przestrzennymi, przekazywany jest poprawiony produkt 1.3.14.28 D.II Zestawienie uwag. </t>
  </si>
  <si>
    <t xml:space="preserve">Poprawione wersje modeli hydraulicznych w wyniku uwzględnienia uwag z uzgodnień.
W ramach przekazywanych produktów należy uwzględnić raster wraz z zweryfikowanym wskutek przeglądu NMT (jeśli dotyczy).
</t>
  </si>
  <si>
    <t xml:space="preserve">Poprawione wersje raportów w wyniku uwzględnienia uwag z uzgodnień.
</t>
  </si>
  <si>
    <t xml:space="preserve">1) Uzgodnienie projektów MZP z właściwymi wojewodami 
</t>
  </si>
  <si>
    <t xml:space="preserve">1) Uzgodnienie projektów MRP z właściwymi wojewodami 
</t>
  </si>
  <si>
    <t xml:space="preserve">1) Pisma i protokoły od właściwych wojewodów potwierdzające uzgodnienie projektów MZP
</t>
  </si>
  <si>
    <t xml:space="preserve">1) Pisma i protokoły od właściwych wojewodów potwierdzające uzgodnienie projektów MRP
</t>
  </si>
  <si>
    <t>1) Forma elektroniczna na nośnikach danych - po 1 dla właściwego wojewody):
a) pliki shp 
b) pliki lyr</t>
  </si>
  <si>
    <t>1) Forma elektroniczna na nośnikach danych - po 1 dla właściwego wojewody):
a) pliki geotiff
b) pliki pdf</t>
  </si>
  <si>
    <t xml:space="preserve">Baza danych MZP i MRP </t>
  </si>
  <si>
    <t xml:space="preserve">Biblioteka stylów i symboli </t>
  </si>
  <si>
    <t>Biblioteka stylów i symboli</t>
  </si>
  <si>
    <t xml:space="preserve">Wersje kartograficzne MZP i MRP </t>
  </si>
  <si>
    <t xml:space="preserve">ZADANIE 1.3.8 D.II OPRACOWANIE BAZY DANYCH PRZESTRZENNYCH MZP i MRP </t>
  </si>
  <si>
    <t>ZADANIE 1.3.9 D.II OPRACOWANIE WERSJI KARTOGRAFICZNYCH MZP i MRP</t>
  </si>
  <si>
    <t>1.3.14.36 D.II</t>
  </si>
  <si>
    <t>Raport z wykonania przeglądu i aktualizacji map zagrożenia powodziowego i map ryzyka powodziowego</t>
  </si>
  <si>
    <t>Raport aMZPiMRP</t>
  </si>
  <si>
    <t>Raport z wykonania przeglądu i aktualizacji map zagrożenia powodziowego i map ryzyka powodziowego – wersja w języku angielskim</t>
  </si>
  <si>
    <t>Raport aMZPiMRP EN</t>
  </si>
  <si>
    <t xml:space="preserve">1) Forma elektroniczna na nośniku danych (1 szt.): 
a) pliki docx  
b) pliki pdf
</t>
  </si>
  <si>
    <t>Zestawy danych publikacyjnych oraz plików konfiguracyjnych stanowiących podstawę publikacji na portalach mapowych oraz za pomocą usług sieciowych</t>
  </si>
  <si>
    <t xml:space="preserve">Zestawy danych publikacyjnych </t>
  </si>
  <si>
    <t>Zestaw danych</t>
  </si>
  <si>
    <t>1) Forma elektroniczna na nośniku danych (1 szt.)</t>
  </si>
  <si>
    <t xml:space="preserve">Raport z wykonania publikacji map zagrożenia powodziowego i map ryzyka powodziowego </t>
  </si>
  <si>
    <t>Raport z publikacji aMZPiMRP</t>
  </si>
  <si>
    <t xml:space="preserve">Zestawy danych aMZPiMRP dla organów administracji </t>
  </si>
  <si>
    <t>Zestawy danych aMZPiMRP</t>
  </si>
  <si>
    <t>Forma elektroniczna - na nośnikach danych dla wszystkich organów administracji wskazanych w ustawie Prawo wodne</t>
  </si>
  <si>
    <t xml:space="preserve">Wykaz organów administracji </t>
  </si>
  <si>
    <t>Forma elektroniczna na nośniku danych (1 szt.)
w pliku xlsx</t>
  </si>
  <si>
    <t xml:space="preserve">Raporty do Komisji Europejskiej </t>
  </si>
  <si>
    <t>Zgodnie z wytycznymi przewodnika dot. raportowania.</t>
  </si>
  <si>
    <t>Bazy danych</t>
  </si>
  <si>
    <t>Pliki xml</t>
  </si>
  <si>
    <t>ZADANIE 1.3.10 D.II RAPORT Z WYKONANIA PRZEGLĄDU I AKTUALIZACJI MZP i MRP</t>
  </si>
  <si>
    <t>1.3.14.41 D.II</t>
  </si>
  <si>
    <t>1.3.14.44 D.II</t>
  </si>
  <si>
    <t>1.3.14.45 D.II</t>
  </si>
  <si>
    <t>1.3.14.46 D.II</t>
  </si>
  <si>
    <t>1.3.14.47 D.II</t>
  </si>
  <si>
    <t>1.3.14.48 D.II</t>
  </si>
  <si>
    <t>ZADANIE 1.3.11 D.II PRZYGOTOWANIE PUBLIKACJI MZP i MRP ORAZ USŁUG</t>
  </si>
  <si>
    <t xml:space="preserve">ZADANIE 1.3.12 D.II PRZYGOTOWANIE ZESTAWÓW DANYCH MZP i MRP DLA ORGANÓW ADMINISTRACJI </t>
  </si>
  <si>
    <t xml:space="preserve">ZADANIE 1.3.13 D.II PRZYGOTOWANIE RAPORTÓW DLA KOMISJI EUROPEJSKIEJ Z WYKONANIA PRZEGLĄDU I AKTUALIZACJI MZP i MRP </t>
  </si>
  <si>
    <t>Przekazanie do kontroli razem z raportem z wykonania przeglądu i aktualizacji MZP i MRP (1.3.14.40 D.II)</t>
  </si>
  <si>
    <t xml:space="preserve">Wersje kartograficzne projektów MZP </t>
  </si>
  <si>
    <t xml:space="preserve">Wersje kartograficzne projektów MZP
</t>
  </si>
  <si>
    <t xml:space="preserve">Modele hydrauliczne </t>
  </si>
  <si>
    <t>jw. wraz z 1.3.14.25 D.II i 1.3.14.26 D.II</t>
  </si>
  <si>
    <t>Geobaza plikowa MZP i MRP</t>
  </si>
  <si>
    <t>Geobaza</t>
  </si>
  <si>
    <t>Geobaza plikowa</t>
  </si>
  <si>
    <t>1 maja</t>
  </si>
  <si>
    <t>3 maja</t>
  </si>
  <si>
    <t>15 sierpnia</t>
  </si>
  <si>
    <t>1 listopada</t>
  </si>
  <si>
    <t>11 listopada</t>
  </si>
  <si>
    <t>Nowy Rok (New Year's Day)</t>
  </si>
  <si>
    <t>Trzech Króli</t>
  </si>
  <si>
    <t>Wielkanoc</t>
  </si>
  <si>
    <t>Boże Ciało</t>
  </si>
  <si>
    <t>Boże Narodzenie</t>
  </si>
  <si>
    <t>Boże narodzenie</t>
  </si>
  <si>
    <t>WIelkanoc</t>
  </si>
  <si>
    <t>2022-02-22 - wersja do przekazania do MGM do zatwierdzenia</t>
  </si>
  <si>
    <t xml:space="preserve">PRZEKAZANIE PROJEKTÓW MZP i MRP DO MGMiŻŚ DO ZATWIERDZENIA </t>
  </si>
  <si>
    <t>W przypadku uwag Wojewody skutkujących koniecznością zmian OZP  - raport należy ponownie przekazać po uzyskaniu uzgodnienia Wojewody, z opisem przeprowadzonej procedury.</t>
  </si>
  <si>
    <r>
      <rPr>
        <b/>
        <sz val="10"/>
        <rFont val="Calibri"/>
        <family val="2"/>
        <charset val="238"/>
        <scheme val="minor"/>
      </rPr>
      <t xml:space="preserve">KROK 1 
BUDOWA MODELU
WARUNKI BRZEGOWE
KALIBRACJA I WERYFIKACJA
</t>
    </r>
    <r>
      <rPr>
        <i/>
        <u/>
        <sz val="10"/>
        <rFont val="Calibri"/>
        <family val="2"/>
        <charset val="238"/>
        <scheme val="minor"/>
      </rPr>
      <t>Zgodnie ze strukturą katalogową produktów</t>
    </r>
  </si>
  <si>
    <r>
      <t xml:space="preserve">KROK 2
OBLICZENIA MODELOWE, 
NMPW, RASTER GŁĘBOKOŚCI
</t>
    </r>
    <r>
      <rPr>
        <i/>
        <u/>
        <sz val="10"/>
        <rFont val="Calibri"/>
        <family val="2"/>
        <charset val="238"/>
        <scheme val="minor"/>
      </rPr>
      <t>Zgodnie ze strukturą katalogową produktów</t>
    </r>
  </si>
  <si>
    <t>Raport końcowy z danych hydrologicznych. Przekazanie do kontroli razem z raportem z wykonania przeglądu i aktualizacji MZP i MRP (1.3.14.40 D.II)</t>
  </si>
  <si>
    <t>25 dni 
roboczych
od dnia podpisania umowy</t>
  </si>
  <si>
    <t>1.3.14.42 D.II</t>
  </si>
  <si>
    <t>Raport z wykonania analizy zagrożenia i ryzyka powodziowego</t>
  </si>
  <si>
    <t>Raport analiza ryzyka</t>
  </si>
  <si>
    <t>2022-03-31 - potwierdzenie odbioru, po zaraportowaniu danych do KE</t>
  </si>
  <si>
    <t>Raport z przeprowadzonych uzgodnień obszarów zagrożenia powodziowego z właściwymi organami wraz z zestawieniem uwag</t>
  </si>
  <si>
    <t>Zestawienie uwag z uzgodnień OZP</t>
  </si>
  <si>
    <t>ZADANIE 1.3.10.1 D.II ANALIZA ZAGROŻENIA I RYZYKA POWODZIOWEGO</t>
  </si>
  <si>
    <t>Liczba dni na sprawdzenie finalnej wersji produktu 
[dni robocze]</t>
  </si>
  <si>
    <t>Dokument, warstwy przestrzenne</t>
  </si>
  <si>
    <r>
      <rPr>
        <b/>
        <sz val="10"/>
        <rFont val="Calibri"/>
        <family val="2"/>
        <charset val="238"/>
        <scheme val="minor"/>
      </rPr>
      <t>1) Forma elektroniczna na nośnikach danych (3 szt.):</t>
    </r>
    <r>
      <rPr>
        <sz val="10"/>
        <rFont val="Calibri"/>
        <family val="2"/>
        <charset val="238"/>
        <scheme val="minor"/>
      </rPr>
      <t xml:space="preserve"> 
a) pliki docx, xlsx  
b) pliki pdf
</t>
    </r>
    <r>
      <rPr>
        <b/>
        <sz val="10"/>
        <rFont val="Calibri"/>
        <family val="2"/>
        <charset val="238"/>
        <scheme val="minor"/>
      </rPr>
      <t xml:space="preserve">2) Dokument w postaci wydruku </t>
    </r>
    <r>
      <rPr>
        <sz val="10"/>
        <rFont val="Calibri"/>
        <family val="2"/>
        <charset val="238"/>
        <scheme val="minor"/>
      </rPr>
      <t xml:space="preserve">(2 szt.)
</t>
    </r>
  </si>
  <si>
    <t xml:space="preserve">Raport - zestawienie uwag z przeprowadzonych uzgodnień projektów MZP i MRP z wojewodami </t>
  </si>
  <si>
    <t>1) Forma elektroniczna na 1 nośniku danych:
a) pliki docx</t>
  </si>
  <si>
    <t>1.3.14.49 D.II</t>
  </si>
  <si>
    <t>1.3.14.50 D.II</t>
  </si>
  <si>
    <t xml:space="preserve">Dane przekazywane do kontroli należy jednocześnie przekazać do właściwych specjalistych ds. modelowania.
</t>
  </si>
  <si>
    <t>przekazanie danych do modelarza</t>
  </si>
  <si>
    <t>Załącznik nr 1A do Procedury odbiorowej - Zestawienie Produktów zad. 1 D.II</t>
  </si>
  <si>
    <t>Raport uzgodnienia z wojewodami</t>
  </si>
  <si>
    <r>
      <rPr>
        <b/>
        <sz val="10"/>
        <rFont val="Calibri"/>
        <family val="2"/>
        <charset val="238"/>
        <scheme val="minor"/>
      </rPr>
      <t>1) Forma elektroniczna na nośnikach danych - 12 szt. 
(3 dla KZGW i po 1 dla właściwego RZGW):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Modele hydrauliczne:</t>
    </r>
    <r>
      <rPr>
        <sz val="10"/>
        <rFont val="Calibri"/>
        <family val="2"/>
        <charset val="238"/>
        <scheme val="minor"/>
      </rPr>
      <t xml:space="preserve">
a) komplet plików
</t>
    </r>
    <r>
      <rPr>
        <u/>
        <sz val="10"/>
        <rFont val="Calibri"/>
        <family val="2"/>
        <charset val="238"/>
        <scheme val="minor"/>
      </rPr>
      <t>Dokument:</t>
    </r>
    <r>
      <rPr>
        <sz val="10"/>
        <rFont val="Calibri"/>
        <family val="2"/>
        <charset val="238"/>
        <scheme val="minor"/>
      </rPr>
      <t xml:space="preserve">
b) pliki docx  
c) pliki pdf 
d) pliki xlsx
e) pliki shp
</t>
    </r>
    <r>
      <rPr>
        <u/>
        <sz val="10"/>
        <rFont val="Calibri"/>
        <family val="2"/>
        <charset val="238"/>
        <scheme val="minor"/>
      </rPr>
      <t>Modele opad-odpływ</t>
    </r>
    <r>
      <rPr>
        <sz val="10"/>
        <rFont val="Calibri"/>
        <family val="2"/>
        <charset val="238"/>
        <scheme val="minor"/>
      </rPr>
      <t xml:space="preserve">
</t>
    </r>
    <r>
      <rPr>
        <u/>
        <sz val="10"/>
        <rFont val="Calibri"/>
        <family val="2"/>
        <charset val="238"/>
        <scheme val="minor"/>
      </rPr>
      <t>Warstwy przestrzenne:</t>
    </r>
    <r>
      <rPr>
        <sz val="10"/>
        <rFont val="Calibri"/>
        <family val="2"/>
        <charset val="238"/>
        <scheme val="minor"/>
      </rPr>
      <t xml:space="preserve">
a) pliki shp
b) pliki lyr
</t>
    </r>
    <r>
      <rPr>
        <u/>
        <sz val="10"/>
        <rFont val="Calibri"/>
        <family val="2"/>
        <charset val="238"/>
        <scheme val="minor"/>
      </rPr>
      <t xml:space="preserve">Biblioteka stylów i symboli:
c) pliki style
Wersje kartograficzne:
</t>
    </r>
    <r>
      <rPr>
        <sz val="10"/>
        <rFont val="Calibri"/>
        <family val="2"/>
        <charset val="238"/>
        <scheme val="minor"/>
      </rPr>
      <t xml:space="preserve">a) pliki geotiff
b) pliki pdf
(W przypadku RZGW – 
z wyłączeniem produktu 
nr 1.3.14.29 D.II)
</t>
    </r>
    <r>
      <rPr>
        <u/>
        <sz val="10"/>
        <rFont val="Calibri"/>
        <family val="2"/>
        <charset val="238"/>
        <scheme val="minor"/>
      </rPr>
      <t xml:space="preserve">
</t>
    </r>
    <r>
      <rPr>
        <b/>
        <sz val="10"/>
        <color rgb="FF0070C0"/>
        <rFont val="Calibri"/>
        <family val="2"/>
        <charset val="238"/>
        <scheme val="minor"/>
      </rPr>
      <t xml:space="preserve">
</t>
    </r>
  </si>
  <si>
    <t>1) Forma elektroniczna na nośnikach danych - 12 szt. 
(3 dla KZGW i po 1 dla właściwego RZGW):
a) pliki shp 
b) pliki lyr
c) pliki geotiff
d) pliki pdf
(W przypadku RZGW – 
z wyłączeniem przekazywania na nośnikach produktu 
nr 1.3.14.34 D.II)</t>
  </si>
  <si>
    <r>
      <rPr>
        <b/>
        <sz val="10"/>
        <rFont val="Calibri"/>
        <family val="2"/>
        <charset val="238"/>
        <scheme val="minor"/>
      </rPr>
      <t xml:space="preserve">1) Forma elektroniczna na nośnikach danych - 13 szt. 
</t>
    </r>
    <r>
      <rPr>
        <sz val="10"/>
        <rFont val="Calibri"/>
        <family val="2"/>
        <charset val="238"/>
        <scheme val="minor"/>
      </rPr>
      <t>(4 komplety danych dla KZGW i po 1 komplecie dla RZGW):</t>
    </r>
    <r>
      <rPr>
        <u/>
        <sz val="10"/>
        <rFont val="Calibri"/>
        <family val="2"/>
        <charset val="238"/>
        <scheme val="minor"/>
      </rPr>
      <t xml:space="preserve">
Warstwy przestrzenne:</t>
    </r>
    <r>
      <rPr>
        <sz val="10"/>
        <rFont val="Calibri"/>
        <family val="2"/>
        <charset val="238"/>
        <scheme val="minor"/>
      </rPr>
      <t xml:space="preserve">
a) pliki shp 
b) pliki lyr
c) geobaza plikowa
</t>
    </r>
    <r>
      <rPr>
        <u/>
        <sz val="10"/>
        <rFont val="Calibri"/>
        <family val="2"/>
        <charset val="238"/>
        <scheme val="minor"/>
      </rPr>
      <t xml:space="preserve">Biblioteka stylów i symboli </t>
    </r>
    <r>
      <rPr>
        <sz val="10"/>
        <rFont val="Calibri"/>
        <family val="2"/>
        <charset val="238"/>
        <scheme val="minor"/>
      </rPr>
      <t xml:space="preserve">
d) pliki style
</t>
    </r>
    <r>
      <rPr>
        <u/>
        <sz val="10"/>
        <rFont val="Calibri"/>
        <family val="2"/>
        <charset val="238"/>
        <scheme val="minor"/>
      </rPr>
      <t>Metadane
e</t>
    </r>
    <r>
      <rPr>
        <sz val="10"/>
        <rFont val="Calibri"/>
        <family val="2"/>
        <charset val="238"/>
        <scheme val="minor"/>
      </rPr>
      <t xml:space="preserve">) pliki xml
f) pliki shp
</t>
    </r>
    <r>
      <rPr>
        <u/>
        <sz val="10"/>
        <rFont val="Calibri"/>
        <family val="2"/>
        <charset val="238"/>
        <scheme val="minor"/>
      </rPr>
      <t>Geobaza</t>
    </r>
  </si>
  <si>
    <r>
      <rPr>
        <b/>
        <sz val="10"/>
        <rFont val="Calibri"/>
        <family val="2"/>
        <charset val="238"/>
        <scheme val="minor"/>
      </rPr>
      <t xml:space="preserve">1)  Forma elektroniczna na nośnikach danych - 13 szt. 
</t>
    </r>
    <r>
      <rPr>
        <sz val="10"/>
        <rFont val="Calibri"/>
        <family val="2"/>
        <charset val="238"/>
        <scheme val="minor"/>
      </rPr>
      <t xml:space="preserve">(4 komplety danych dla KZGW i po 1 komplecie dla właściwego RZGW):
</t>
    </r>
    <r>
      <rPr>
        <u/>
        <sz val="10"/>
        <rFont val="Calibri"/>
        <family val="2"/>
        <charset val="238"/>
        <scheme val="minor"/>
      </rPr>
      <t>Wersje kartograficzne MZP i MRP:</t>
    </r>
    <r>
      <rPr>
        <sz val="10"/>
        <rFont val="Calibri"/>
        <family val="2"/>
        <charset val="238"/>
        <scheme val="minor"/>
      </rPr>
      <t xml:space="preserve">
a) pliki geotiff
b) pliki pdf
</t>
    </r>
  </si>
  <si>
    <r>
      <rPr>
        <b/>
        <sz val="10"/>
        <rFont val="Calibri"/>
        <family val="2"/>
        <charset val="238"/>
        <scheme val="minor"/>
      </rPr>
      <t xml:space="preserve">1) Forma elektroniczna na nośnikach danych - 13 szt. 
</t>
    </r>
    <r>
      <rPr>
        <sz val="10"/>
        <rFont val="Calibri"/>
        <family val="2"/>
        <charset val="238"/>
        <scheme val="minor"/>
      </rPr>
      <t xml:space="preserve">(4 komplety danych dla KZGW i po 1 komplecie dla właściwego RZGW):
a) pliki docx, xlsx  
b) pliki pdf
</t>
    </r>
    <r>
      <rPr>
        <b/>
        <sz val="10"/>
        <rFont val="Calibri"/>
        <family val="2"/>
        <charset val="238"/>
        <scheme val="minor"/>
      </rPr>
      <t xml:space="preserve">2) Dokument w postaci wydruku </t>
    </r>
    <r>
      <rPr>
        <sz val="10"/>
        <rFont val="Calibri"/>
        <family val="2"/>
        <charset val="238"/>
        <scheme val="minor"/>
      </rPr>
      <t xml:space="preserve">(4 szt.)
</t>
    </r>
  </si>
  <si>
    <r>
      <rPr>
        <b/>
        <sz val="10"/>
        <rFont val="Calibri"/>
        <family val="2"/>
        <charset val="238"/>
        <scheme val="minor"/>
      </rPr>
      <t xml:space="preserve">1) Forma elektroniczna na nośnikach danych - 13 szt. 
</t>
    </r>
    <r>
      <rPr>
        <sz val="10"/>
        <rFont val="Calibri"/>
        <family val="2"/>
        <charset val="238"/>
        <scheme val="minor"/>
      </rPr>
      <t xml:space="preserve">(4 komplety danych dla KZGW i po 1 komplecie dla właściwego RZGW):
a) pliki docx, xlsx  
b) pliki pdf
c) pliki shp
</t>
    </r>
    <r>
      <rPr>
        <b/>
        <sz val="10"/>
        <rFont val="Calibri"/>
        <family val="2"/>
        <charset val="238"/>
        <scheme val="minor"/>
      </rPr>
      <t xml:space="preserve">2) Dokument w postaci wydruku </t>
    </r>
    <r>
      <rPr>
        <sz val="10"/>
        <rFont val="Calibri"/>
        <family val="2"/>
        <charset val="238"/>
        <scheme val="minor"/>
      </rPr>
      <t xml:space="preserve">(4 szt.)
</t>
    </r>
  </si>
  <si>
    <t>Odbiory odbędą się etapowo, zgodnie z harmonogramem MZP i MRP. Podane terminy dotyczą ostatniej partii danych. Czasy kontroli będą analogiczne do wcześniejszych partii danych.</t>
  </si>
  <si>
    <t xml:space="preserve">Odbiory odbędą się etapowo, zgodnie z harmonogramem MZP i MRP.  Podane terminy dotyczą ostatniej partii danych. Czasy kontroli będą analogiczne do wcześniejszych partii danych. Skorygowane arkusze map będą przekazywane na bieżąco, aby usprawnić proces kontroli. 
</t>
  </si>
  <si>
    <t xml:space="preserve">Odbiory odbędą się etapowo, zgodnie z harmonogramem MZP i MRP.  Podane terminy dotyczą ostatniej partii danych. Czasy kontroli będą analogiczne do wcześniejszych partii danych.
</t>
  </si>
  <si>
    <t xml:space="preserve">Partie danych do kontroli etapowej - zgodnie z harmonogramem MZP i MRP.  Podane terminy dotyczą ostatniej partii danych. Czasy kontroli będą analogiczne do wcześniejszych partii danych. Skorygowane arkusze map będą przekazywane na bieżąco, aby usprawnić proces kontroli. </t>
  </si>
  <si>
    <t>Inne</t>
  </si>
  <si>
    <r>
      <t xml:space="preserve">1) Forma elektroniczna na nośnikach danych (3 szt.)
</t>
    </r>
    <r>
      <rPr>
        <u/>
        <sz val="10"/>
        <rFont val="Calibri"/>
        <family val="2"/>
        <charset val="238"/>
        <scheme val="minor"/>
      </rPr>
      <t>Bazy danych:</t>
    </r>
    <r>
      <rPr>
        <sz val="10"/>
        <rFont val="Calibri"/>
        <family val="2"/>
        <charset val="238"/>
        <scheme val="minor"/>
      </rPr>
      <t xml:space="preserve">
a) pliki mdb 
</t>
    </r>
    <r>
      <rPr>
        <u/>
        <sz val="10"/>
        <rFont val="Calibri"/>
        <family val="2"/>
        <charset val="238"/>
        <scheme val="minor"/>
      </rPr>
      <t>Pliki xml:</t>
    </r>
    <r>
      <rPr>
        <sz val="10"/>
        <rFont val="Calibri"/>
        <family val="2"/>
        <charset val="238"/>
        <scheme val="minor"/>
      </rPr>
      <t xml:space="preserve">
b) pliki xml
</t>
    </r>
    <r>
      <rPr>
        <u/>
        <sz val="10"/>
        <rFont val="Calibri"/>
        <family val="2"/>
        <charset val="238"/>
        <scheme val="minor"/>
      </rPr>
      <t>Dokumenty:</t>
    </r>
    <r>
      <rPr>
        <sz val="10"/>
        <rFont val="Calibri"/>
        <family val="2"/>
        <charset val="238"/>
        <scheme val="minor"/>
      </rPr>
      <t xml:space="preserve">
e) pliki docx, xlsx,
</t>
    </r>
    <r>
      <rPr>
        <u/>
        <sz val="10"/>
        <rFont val="Calibri"/>
        <family val="2"/>
        <charset val="238"/>
        <scheme val="minor"/>
      </rPr>
      <t>Inne</t>
    </r>
    <r>
      <rPr>
        <sz val="10"/>
        <rFont val="Calibri"/>
        <family val="2"/>
        <charset val="238"/>
        <scheme val="minor"/>
      </rPr>
      <t xml:space="preserve"> - shp</t>
    </r>
  </si>
  <si>
    <t>Pierwszy dzień Święto Bożego Narodzenia (Christmas)</t>
  </si>
  <si>
    <t>1.3.14.25 D.II U</t>
  </si>
  <si>
    <t>1.3.14.26 D.II U</t>
  </si>
  <si>
    <t>1.3.14.27 D.II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</si>
</sst>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[$-409]d\-mmm\-yy;@"/>
    <numFmt numFmtId="166" formatCode="yyyy\-mm\-dd;@"/>
  </numFmts>
  <fonts count="48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Arial"/>
      <family val="2"/>
    </font>
    <font>
      <u/>
      <sz val="1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8" tint="0.79998168889431442"/>
      <name val="Calibri"/>
      <family val="2"/>
      <charset val="238"/>
      <scheme val="minor"/>
    </font>
    <font>
      <sz val="10"/>
      <name val="Calibri (Tekst podstawowy)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5" fillId="0" borderId="0"/>
    <xf numFmtId="0" fontId="25" fillId="23" borderId="7" applyNumberForma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6" fillId="0" borderId="0"/>
    <xf numFmtId="0" fontId="25" fillId="0" borderId="0"/>
    <xf numFmtId="0" fontId="4" fillId="0" borderId="0"/>
    <xf numFmtId="0" fontId="3" fillId="0" borderId="0"/>
    <xf numFmtId="0" fontId="1" fillId="0" borderId="0"/>
    <xf numFmtId="0" fontId="1" fillId="0" borderId="0"/>
  </cellStyleXfs>
  <cellXfs count="285">
    <xf numFmtId="0" fontId="0" fillId="0" borderId="0" xfId="0"/>
    <xf numFmtId="0" fontId="22" fillId="24" borderId="10" xfId="0" applyFont="1" applyFill="1" applyBorder="1" applyAlignment="1"/>
    <xf numFmtId="0" fontId="22" fillId="24" borderId="10" xfId="0" applyFont="1" applyFill="1" applyBorder="1" applyAlignment="1">
      <alignment textRotation="45" wrapText="1"/>
    </xf>
    <xf numFmtId="0" fontId="22" fillId="0" borderId="10" xfId="0" applyFont="1" applyBorder="1"/>
    <xf numFmtId="9" fontId="22" fillId="0" borderId="10" xfId="0" applyNumberFormat="1" applyFont="1" applyBorder="1" applyAlignment="1">
      <alignment horizontal="right" vertical="center"/>
    </xf>
    <xf numFmtId="0" fontId="24" fillId="0" borderId="10" xfId="0" applyFont="1" applyBorder="1" applyAlignment="1">
      <alignment horizontal="left" vertical="top" wrapText="1" indent="1"/>
    </xf>
    <xf numFmtId="9" fontId="24" fillId="0" borderId="10" xfId="0" applyNumberFormat="1" applyFont="1" applyBorder="1" applyAlignment="1">
      <alignment horizontal="right" vertical="center" wrapText="1"/>
    </xf>
    <xf numFmtId="0" fontId="27" fillId="0" borderId="0" xfId="0" applyFont="1"/>
    <xf numFmtId="9" fontId="24" fillId="25" borderId="10" xfId="0" applyNumberFormat="1" applyFont="1" applyFill="1" applyBorder="1" applyAlignment="1">
      <alignment horizontal="right" vertical="center" wrapText="1"/>
    </xf>
    <xf numFmtId="0" fontId="4" fillId="0" borderId="0" xfId="45" applyAlignment="1">
      <alignment vertical="top"/>
    </xf>
    <xf numFmtId="0" fontId="30" fillId="0" borderId="0" xfId="45" applyFont="1" applyFill="1" applyAlignment="1">
      <alignment vertical="top"/>
    </xf>
    <xf numFmtId="0" fontId="30" fillId="0" borderId="0" xfId="45" applyFont="1" applyAlignment="1">
      <alignment vertical="top"/>
    </xf>
    <xf numFmtId="0" fontId="30" fillId="26" borderId="0" xfId="45" applyFont="1" applyFill="1" applyAlignment="1">
      <alignment vertical="top"/>
    </xf>
    <xf numFmtId="0" fontId="4" fillId="0" borderId="0" xfId="45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0" fontId="29" fillId="0" borderId="0" xfId="45" applyFont="1" applyFill="1" applyAlignment="1">
      <alignment vertical="top" wrapText="1"/>
    </xf>
    <xf numFmtId="0" fontId="29" fillId="0" borderId="0" xfId="45" applyFont="1" applyAlignment="1">
      <alignment vertical="top" wrapText="1"/>
    </xf>
    <xf numFmtId="0" fontId="2" fillId="0" borderId="0" xfId="45" applyFont="1" applyAlignment="1">
      <alignment vertical="top"/>
    </xf>
    <xf numFmtId="0" fontId="33" fillId="0" borderId="0" xfId="45" applyFont="1" applyBorder="1" applyAlignment="1">
      <alignment vertical="top"/>
    </xf>
    <xf numFmtId="0" fontId="32" fillId="0" borderId="0" xfId="45" applyFont="1" applyFill="1" applyAlignment="1">
      <alignment vertical="top"/>
    </xf>
    <xf numFmtId="0" fontId="29" fillId="26" borderId="12" xfId="45" applyFont="1" applyFill="1" applyBorder="1" applyAlignment="1">
      <alignment vertical="top" wrapText="1"/>
    </xf>
    <xf numFmtId="0" fontId="29" fillId="26" borderId="12" xfId="0" applyFont="1" applyFill="1" applyBorder="1" applyAlignment="1">
      <alignment vertical="top" wrapText="1"/>
    </xf>
    <xf numFmtId="0" fontId="31" fillId="29" borderId="16" xfId="45" applyFont="1" applyFill="1" applyBorder="1" applyAlignment="1">
      <alignment vertical="top"/>
    </xf>
    <xf numFmtId="0" fontId="31" fillId="29" borderId="11" xfId="45" applyFont="1" applyFill="1" applyBorder="1" applyAlignment="1">
      <alignment vertical="top"/>
    </xf>
    <xf numFmtId="0" fontId="31" fillId="29" borderId="17" xfId="45" applyFont="1" applyFill="1" applyBorder="1" applyAlignment="1">
      <alignment vertical="top"/>
    </xf>
    <xf numFmtId="0" fontId="29" fillId="27" borderId="16" xfId="46" applyFont="1" applyFill="1" applyBorder="1" applyAlignment="1">
      <alignment vertical="top"/>
    </xf>
    <xf numFmtId="0" fontId="29" fillId="27" borderId="11" xfId="46" applyFont="1" applyFill="1" applyBorder="1" applyAlignment="1">
      <alignment vertical="top"/>
    </xf>
    <xf numFmtId="0" fontId="29" fillId="27" borderId="17" xfId="46" applyFont="1" applyFill="1" applyBorder="1" applyAlignment="1">
      <alignment vertical="top"/>
    </xf>
    <xf numFmtId="0" fontId="29" fillId="27" borderId="12" xfId="46" applyFont="1" applyFill="1" applyBorder="1" applyAlignment="1">
      <alignment vertical="top"/>
    </xf>
    <xf numFmtId="0" fontId="28" fillId="27" borderId="11" xfId="45" applyFont="1" applyFill="1" applyBorder="1" applyAlignment="1">
      <alignment vertical="top"/>
    </xf>
    <xf numFmtId="0" fontId="29" fillId="27" borderId="16" xfId="45" applyFont="1" applyFill="1" applyBorder="1" applyAlignment="1">
      <alignment vertical="top"/>
    </xf>
    <xf numFmtId="0" fontId="29" fillId="27" borderId="11" xfId="46" applyFont="1" applyFill="1" applyBorder="1" applyAlignment="1">
      <alignment vertical="top" wrapText="1"/>
    </xf>
    <xf numFmtId="0" fontId="29" fillId="30" borderId="16" xfId="45" applyFont="1" applyFill="1" applyBorder="1" applyAlignment="1">
      <alignment vertical="top"/>
    </xf>
    <xf numFmtId="0" fontId="28" fillId="30" borderId="11" xfId="45" applyFont="1" applyFill="1" applyBorder="1" applyAlignment="1">
      <alignment vertical="top"/>
    </xf>
    <xf numFmtId="0" fontId="29" fillId="30" borderId="11" xfId="45" applyFont="1" applyFill="1" applyBorder="1" applyAlignment="1">
      <alignment vertical="top"/>
    </xf>
    <xf numFmtId="0" fontId="29" fillId="28" borderId="16" xfId="46" applyFont="1" applyFill="1" applyBorder="1" applyAlignment="1">
      <alignment vertical="top"/>
    </xf>
    <xf numFmtId="0" fontId="29" fillId="28" borderId="11" xfId="46" applyFont="1" applyFill="1" applyBorder="1" applyAlignment="1">
      <alignment vertical="top"/>
    </xf>
    <xf numFmtId="0" fontId="29" fillId="28" borderId="17" xfId="46" applyFont="1" applyFill="1" applyBorder="1" applyAlignment="1">
      <alignment vertical="top"/>
    </xf>
    <xf numFmtId="0" fontId="28" fillId="0" borderId="0" xfId="45" applyFont="1" applyFill="1" applyAlignment="1">
      <alignment vertical="top"/>
    </xf>
    <xf numFmtId="0" fontId="31" fillId="0" borderId="0" xfId="45" applyFont="1" applyBorder="1" applyAlignment="1">
      <alignment vertical="top"/>
    </xf>
    <xf numFmtId="0" fontId="35" fillId="0" borderId="12" xfId="0" applyFont="1" applyFill="1" applyBorder="1" applyAlignment="1">
      <alignment vertical="top" wrapText="1"/>
    </xf>
    <xf numFmtId="0" fontId="28" fillId="0" borderId="12" xfId="47" applyFont="1" applyFill="1" applyBorder="1" applyAlignment="1">
      <alignment vertical="top" wrapText="1"/>
    </xf>
    <xf numFmtId="0" fontId="33" fillId="0" borderId="0" xfId="45" applyFont="1" applyBorder="1" applyAlignment="1">
      <alignment horizontal="right" vertical="top"/>
    </xf>
    <xf numFmtId="0" fontId="29" fillId="27" borderId="12" xfId="46" applyFont="1" applyFill="1" applyBorder="1" applyAlignment="1">
      <alignment horizontal="right" vertical="top"/>
    </xf>
    <xf numFmtId="0" fontId="33" fillId="0" borderId="0" xfId="45" applyFont="1" applyAlignment="1">
      <alignment horizontal="right" vertical="top"/>
    </xf>
    <xf numFmtId="0" fontId="29" fillId="27" borderId="16" xfId="46" applyFont="1" applyFill="1" applyBorder="1" applyAlignment="1">
      <alignment vertical="center"/>
    </xf>
    <xf numFmtId="0" fontId="29" fillId="27" borderId="11" xfId="46" applyFont="1" applyFill="1" applyBorder="1" applyAlignment="1">
      <alignment vertical="center" wrapText="1"/>
    </xf>
    <xf numFmtId="1" fontId="33" fillId="0" borderId="0" xfId="45" applyNumberFormat="1" applyFont="1" applyFill="1" applyBorder="1" applyAlignment="1">
      <alignment horizontal="right" vertical="top"/>
    </xf>
    <xf numFmtId="1" fontId="29" fillId="0" borderId="12" xfId="45" applyNumberFormat="1" applyFont="1" applyFill="1" applyBorder="1" applyAlignment="1">
      <alignment horizontal="left" vertical="top" wrapText="1"/>
    </xf>
    <xf numFmtId="1" fontId="29" fillId="0" borderId="13" xfId="46" applyNumberFormat="1" applyFont="1" applyFill="1" applyBorder="1" applyAlignment="1">
      <alignment horizontal="right" vertical="top" wrapText="1"/>
    </xf>
    <xf numFmtId="1" fontId="33" fillId="0" borderId="0" xfId="45" applyNumberFormat="1" applyFont="1" applyFill="1" applyAlignment="1">
      <alignment horizontal="right" vertical="top"/>
    </xf>
    <xf numFmtId="0" fontId="25" fillId="0" borderId="0" xfId="44"/>
    <xf numFmtId="166" fontId="37" fillId="0" borderId="0" xfId="44" applyNumberFormat="1" applyFont="1" applyAlignment="1">
      <alignment horizontal="left"/>
    </xf>
    <xf numFmtId="0" fontId="37" fillId="0" borderId="0" xfId="44" applyFont="1"/>
    <xf numFmtId="0" fontId="27" fillId="0" borderId="0" xfId="44" applyFont="1"/>
    <xf numFmtId="0" fontId="25" fillId="0" borderId="0" xfId="44" applyFill="1"/>
    <xf numFmtId="165" fontId="25" fillId="0" borderId="0" xfId="44" applyNumberFormat="1" applyAlignment="1">
      <alignment horizontal="left"/>
    </xf>
    <xf numFmtId="1" fontId="31" fillId="29" borderId="11" xfId="45" applyNumberFormat="1" applyFont="1" applyFill="1" applyBorder="1" applyAlignment="1">
      <alignment horizontal="right" vertical="top"/>
    </xf>
    <xf numFmtId="1" fontId="29" fillId="28" borderId="11" xfId="46" applyNumberFormat="1" applyFont="1" applyFill="1" applyBorder="1" applyAlignment="1">
      <alignment horizontal="right" vertical="top" wrapText="1"/>
    </xf>
    <xf numFmtId="1" fontId="29" fillId="30" borderId="11" xfId="46" applyNumberFormat="1" applyFont="1" applyFill="1" applyBorder="1" applyAlignment="1">
      <alignment horizontal="right" vertical="top" wrapText="1"/>
    </xf>
    <xf numFmtId="1" fontId="29" fillId="27" borderId="11" xfId="46" applyNumberFormat="1" applyFont="1" applyFill="1" applyBorder="1" applyAlignment="1">
      <alignment horizontal="right" vertical="top" wrapText="1"/>
    </xf>
    <xf numFmtId="1" fontId="29" fillId="0" borderId="12" xfId="46" applyNumberFormat="1" applyFont="1" applyFill="1" applyBorder="1" applyAlignment="1">
      <alignment horizontal="right" vertical="top" wrapText="1"/>
    </xf>
    <xf numFmtId="0" fontId="28" fillId="0" borderId="17" xfId="45" applyFont="1" applyFill="1" applyBorder="1" applyAlignment="1">
      <alignment vertical="top" wrapText="1"/>
    </xf>
    <xf numFmtId="0" fontId="29" fillId="26" borderId="12" xfId="45" applyFont="1" applyFill="1" applyBorder="1" applyAlignment="1">
      <alignment horizontal="center" vertical="top" wrapText="1"/>
    </xf>
    <xf numFmtId="164" fontId="29" fillId="28" borderId="11" xfId="46" applyNumberFormat="1" applyFont="1" applyFill="1" applyBorder="1" applyAlignment="1">
      <alignment horizontal="center" vertical="top" wrapText="1"/>
    </xf>
    <xf numFmtId="164" fontId="29" fillId="27" borderId="11" xfId="46" applyNumberFormat="1" applyFont="1" applyFill="1" applyBorder="1" applyAlignment="1">
      <alignment horizontal="center" vertical="top" wrapText="1"/>
    </xf>
    <xf numFmtId="164" fontId="29" fillId="0" borderId="12" xfId="46" applyNumberFormat="1" applyFont="1" applyFill="1" applyBorder="1" applyAlignment="1">
      <alignment horizontal="right" vertical="top" wrapText="1"/>
    </xf>
    <xf numFmtId="0" fontId="28" fillId="0" borderId="12" xfId="48" applyFont="1" applyFill="1" applyBorder="1" applyAlignment="1">
      <alignment vertical="top" wrapText="1"/>
    </xf>
    <xf numFmtId="0" fontId="34" fillId="0" borderId="12" xfId="0" applyFont="1" applyFill="1" applyBorder="1" applyAlignment="1">
      <alignment vertical="top" wrapText="1"/>
    </xf>
    <xf numFmtId="0" fontId="37" fillId="0" borderId="0" xfId="44" applyFont="1" applyFill="1"/>
    <xf numFmtId="0" fontId="41" fillId="0" borderId="0" xfId="45" applyFont="1" applyFill="1" applyBorder="1" applyAlignment="1">
      <alignment horizontal="center" vertical="top"/>
    </xf>
    <xf numFmtId="0" fontId="41" fillId="29" borderId="11" xfId="45" applyFont="1" applyFill="1" applyBorder="1" applyAlignment="1">
      <alignment horizontal="center" vertical="top"/>
    </xf>
    <xf numFmtId="164" fontId="39" fillId="28" borderId="11" xfId="46" applyNumberFormat="1" applyFont="1" applyFill="1" applyBorder="1" applyAlignment="1">
      <alignment horizontal="center" vertical="top" wrapText="1"/>
    </xf>
    <xf numFmtId="0" fontId="41" fillId="0" borderId="0" xfId="45" applyFont="1" applyFill="1" applyAlignment="1">
      <alignment horizontal="center" vertical="top"/>
    </xf>
    <xf numFmtId="0" fontId="28" fillId="0" borderId="17" xfId="0" applyFont="1" applyFill="1" applyBorder="1" applyAlignment="1">
      <alignment vertical="top" wrapText="1"/>
    </xf>
    <xf numFmtId="0" fontId="28" fillId="0" borderId="19" xfId="45" applyFont="1" applyFill="1" applyBorder="1" applyAlignment="1">
      <alignment vertical="top" wrapText="1"/>
    </xf>
    <xf numFmtId="0" fontId="31" fillId="29" borderId="17" xfId="45" applyFont="1" applyFill="1" applyBorder="1" applyAlignment="1">
      <alignment horizontal="right" vertical="top"/>
    </xf>
    <xf numFmtId="0" fontId="29" fillId="28" borderId="17" xfId="46" applyFont="1" applyFill="1" applyBorder="1" applyAlignment="1">
      <alignment horizontal="right" vertical="top"/>
    </xf>
    <xf numFmtId="0" fontId="29" fillId="27" borderId="17" xfId="46" applyFont="1" applyFill="1" applyBorder="1" applyAlignment="1">
      <alignment horizontal="right"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2" xfId="0" applyFont="1" applyFill="1" applyBorder="1" applyAlignment="1">
      <alignment horizontal="left" vertical="top" wrapText="1"/>
    </xf>
    <xf numFmtId="0" fontId="28" fillId="0" borderId="12" xfId="45" applyFont="1" applyFill="1" applyBorder="1" applyAlignment="1">
      <alignment vertical="top" wrapText="1"/>
    </xf>
    <xf numFmtId="0" fontId="29" fillId="0" borderId="14" xfId="46" applyFont="1" applyFill="1" applyBorder="1" applyAlignment="1">
      <alignment horizontal="left"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0" applyFont="1" applyBorder="1" applyAlignment="1">
      <alignment vertical="top" wrapText="1"/>
    </xf>
    <xf numFmtId="0" fontId="28" fillId="0" borderId="12" xfId="46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0" fontId="29" fillId="0" borderId="20" xfId="46" applyFont="1" applyFill="1" applyBorder="1" applyAlignment="1">
      <alignment horizontal="center" vertical="top" wrapText="1"/>
    </xf>
    <xf numFmtId="0" fontId="29" fillId="0" borderId="13" xfId="46" applyFont="1" applyFill="1" applyBorder="1" applyAlignment="1">
      <alignment vertical="top"/>
    </xf>
    <xf numFmtId="0" fontId="29" fillId="0" borderId="13" xfId="46" applyFont="1" applyFill="1" applyBorder="1" applyAlignment="1">
      <alignment vertical="top" wrapText="1"/>
    </xf>
    <xf numFmtId="0" fontId="28" fillId="0" borderId="13" xfId="46" applyFont="1" applyFill="1" applyBorder="1" applyAlignment="1">
      <alignment vertical="top" wrapText="1"/>
    </xf>
    <xf numFmtId="0" fontId="28" fillId="0" borderId="12" xfId="0" applyFont="1" applyFill="1" applyBorder="1" applyAlignment="1">
      <alignment horizontal="left"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0" fontId="28" fillId="30" borderId="11" xfId="0" applyFont="1" applyFill="1" applyBorder="1" applyAlignment="1">
      <alignment vertical="top" wrapText="1"/>
    </xf>
    <xf numFmtId="1" fontId="29" fillId="30" borderId="18" xfId="46" applyNumberFormat="1" applyFont="1" applyFill="1" applyBorder="1" applyAlignment="1">
      <alignment horizontal="right" vertical="top" wrapText="1"/>
    </xf>
    <xf numFmtId="0" fontId="28" fillId="30" borderId="11" xfId="45" applyFont="1" applyFill="1" applyBorder="1" applyAlignment="1">
      <alignment vertical="top" wrapText="1"/>
    </xf>
    <xf numFmtId="0" fontId="28" fillId="30" borderId="11" xfId="0" applyFont="1" applyFill="1" applyBorder="1" applyAlignment="1">
      <alignment horizontal="left" vertical="top" wrapText="1"/>
    </xf>
    <xf numFmtId="0" fontId="28" fillId="30" borderId="18" xfId="45" applyFont="1" applyFill="1" applyBorder="1" applyAlignment="1">
      <alignment vertical="top" wrapText="1"/>
    </xf>
    <xf numFmtId="0" fontId="28" fillId="30" borderId="18" xfId="0" applyFont="1" applyFill="1" applyBorder="1" applyAlignment="1">
      <alignment vertical="top" wrapText="1"/>
    </xf>
    <xf numFmtId="0" fontId="28" fillId="0" borderId="12" xfId="0" applyFont="1" applyFill="1" applyBorder="1" applyAlignment="1">
      <alignment horizontal="left"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2" xfId="0" applyFont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164" fontId="29" fillId="0" borderId="13" xfId="46" applyNumberFormat="1" applyFont="1" applyFill="1" applyBorder="1" applyAlignment="1">
      <alignment horizontal="center" vertical="top" wrapText="1"/>
    </xf>
    <xf numFmtId="164" fontId="29" fillId="0" borderId="12" xfId="46" applyNumberFormat="1" applyFont="1" applyFill="1" applyBorder="1" applyAlignment="1">
      <alignment horizontal="center" vertical="top" wrapText="1"/>
    </xf>
    <xf numFmtId="0" fontId="28" fillId="0" borderId="17" xfId="45" applyFont="1" applyFill="1" applyBorder="1" applyAlignment="1">
      <alignment horizontal="left" vertical="top" wrapText="1"/>
    </xf>
    <xf numFmtId="0" fontId="28" fillId="0" borderId="12" xfId="45" applyFont="1" applyFill="1" applyBorder="1" applyAlignment="1">
      <alignment horizontal="right" vertical="top" wrapText="1"/>
    </xf>
    <xf numFmtId="0" fontId="28" fillId="30" borderId="17" xfId="45" applyFont="1" applyFill="1" applyBorder="1" applyAlignment="1">
      <alignment vertical="top"/>
    </xf>
    <xf numFmtId="0" fontId="28" fillId="30" borderId="19" xfId="45" applyFont="1" applyFill="1" applyBorder="1" applyAlignment="1">
      <alignment vertical="top" wrapText="1"/>
    </xf>
    <xf numFmtId="0" fontId="28" fillId="27" borderId="17" xfId="45" applyFont="1" applyFill="1" applyBorder="1" applyAlignment="1">
      <alignment vertical="top"/>
    </xf>
    <xf numFmtId="0" fontId="29" fillId="27" borderId="17" xfId="46" applyFont="1" applyFill="1" applyBorder="1" applyAlignment="1">
      <alignment vertical="top" wrapText="1"/>
    </xf>
    <xf numFmtId="0" fontId="29" fillId="27" borderId="17" xfId="46" applyFont="1" applyFill="1" applyBorder="1" applyAlignment="1">
      <alignment vertical="center" wrapText="1"/>
    </xf>
    <xf numFmtId="0" fontId="28" fillId="0" borderId="13" xfId="45" applyFont="1" applyFill="1" applyBorder="1" applyAlignment="1">
      <alignment horizontal="left"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2" xfId="0" applyFont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1" fontId="29" fillId="0" borderId="13" xfId="46" applyNumberFormat="1" applyFont="1" applyFill="1" applyBorder="1" applyAlignment="1">
      <alignment horizontal="center" vertical="top" wrapText="1"/>
    </xf>
    <xf numFmtId="0" fontId="35" fillId="0" borderId="13" xfId="0" applyFont="1" applyFill="1" applyBorder="1" applyAlignment="1">
      <alignment horizontal="left" vertical="top" wrapText="1"/>
    </xf>
    <xf numFmtId="164" fontId="29" fillId="0" borderId="12" xfId="46" applyNumberFormat="1" applyFont="1" applyFill="1" applyBorder="1" applyAlignment="1">
      <alignment horizontal="center" vertical="top" wrapText="1"/>
    </xf>
    <xf numFmtId="0" fontId="42" fillId="0" borderId="0" xfId="45" applyFont="1" applyAlignment="1">
      <alignment vertical="top"/>
    </xf>
    <xf numFmtId="0" fontId="28" fillId="0" borderId="16" xfId="45" applyFont="1" applyFill="1" applyBorder="1" applyAlignment="1">
      <alignment vertical="top" wrapText="1"/>
    </xf>
    <xf numFmtId="0" fontId="28" fillId="0" borderId="12" xfId="45" applyFont="1" applyBorder="1" applyAlignment="1">
      <alignment vertical="top" wrapText="1"/>
    </xf>
    <xf numFmtId="0" fontId="35" fillId="0" borderId="12" xfId="45" applyFont="1" applyFill="1" applyBorder="1" applyAlignment="1">
      <alignment vertical="top" wrapText="1"/>
    </xf>
    <xf numFmtId="0" fontId="28" fillId="0" borderId="13" xfId="0" applyFont="1" applyBorder="1" applyAlignment="1">
      <alignment horizontal="left" vertical="top" wrapText="1"/>
    </xf>
    <xf numFmtId="0" fontId="29" fillId="32" borderId="16" xfId="46" applyFont="1" applyFill="1" applyBorder="1" applyAlignment="1">
      <alignment vertical="top"/>
    </xf>
    <xf numFmtId="0" fontId="29" fillId="32" borderId="11" xfId="46" applyFont="1" applyFill="1" applyBorder="1" applyAlignment="1">
      <alignment vertical="top"/>
    </xf>
    <xf numFmtId="164" fontId="29" fillId="32" borderId="11" xfId="46" applyNumberFormat="1" applyFont="1" applyFill="1" applyBorder="1" applyAlignment="1">
      <alignment horizontal="center" vertical="top" wrapText="1"/>
    </xf>
    <xf numFmtId="1" fontId="29" fillId="32" borderId="11" xfId="46" applyNumberFormat="1" applyFont="1" applyFill="1" applyBorder="1" applyAlignment="1">
      <alignment horizontal="right" vertical="top" wrapText="1"/>
    </xf>
    <xf numFmtId="0" fontId="29" fillId="32" borderId="17" xfId="46" applyFont="1" applyFill="1" applyBorder="1" applyAlignment="1">
      <alignment horizontal="right" vertical="top"/>
    </xf>
    <xf numFmtId="0" fontId="29" fillId="32" borderId="12" xfId="46" applyFont="1" applyFill="1" applyBorder="1" applyAlignment="1">
      <alignment vertical="top"/>
    </xf>
    <xf numFmtId="0" fontId="28" fillId="0" borderId="0" xfId="45" applyFont="1" applyFill="1" applyBorder="1" applyAlignment="1">
      <alignment vertical="top"/>
    </xf>
    <xf numFmtId="2" fontId="29" fillId="32" borderId="16" xfId="46" applyNumberFormat="1" applyFont="1" applyFill="1" applyBorder="1" applyAlignment="1">
      <alignment vertical="top"/>
    </xf>
    <xf numFmtId="2" fontId="29" fillId="32" borderId="11" xfId="46" applyNumberFormat="1" applyFont="1" applyFill="1" applyBorder="1" applyAlignment="1">
      <alignment vertical="top"/>
    </xf>
    <xf numFmtId="2" fontId="29" fillId="32" borderId="12" xfId="46" applyNumberFormat="1" applyFont="1" applyFill="1" applyBorder="1" applyAlignment="1">
      <alignment vertical="top"/>
    </xf>
    <xf numFmtId="0" fontId="29" fillId="32" borderId="16" xfId="45" applyFont="1" applyFill="1" applyBorder="1" applyAlignment="1">
      <alignment vertical="top"/>
    </xf>
    <xf numFmtId="0" fontId="29" fillId="32" borderId="11" xfId="45" applyFont="1" applyFill="1" applyBorder="1" applyAlignment="1">
      <alignment vertical="top"/>
    </xf>
    <xf numFmtId="0" fontId="29" fillId="32" borderId="12" xfId="45" applyFont="1" applyFill="1" applyBorder="1" applyAlignment="1">
      <alignment vertical="top"/>
    </xf>
    <xf numFmtId="0" fontId="28" fillId="0" borderId="14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2" xfId="0" applyFont="1" applyBorder="1" applyAlignment="1">
      <alignment vertical="top" wrapText="1"/>
    </xf>
    <xf numFmtId="164" fontId="29" fillId="0" borderId="13" xfId="46" applyNumberFormat="1" applyFont="1" applyFill="1" applyBorder="1" applyAlignment="1">
      <alignment horizontal="center" vertical="top" wrapText="1"/>
    </xf>
    <xf numFmtId="0" fontId="28" fillId="0" borderId="12" xfId="0" applyFont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0" borderId="12" xfId="45" applyFont="1" applyFill="1" applyBorder="1" applyAlignment="1">
      <alignment vertical="top" wrapText="1"/>
    </xf>
    <xf numFmtId="164" fontId="25" fillId="0" borderId="0" xfId="44" applyNumberFormat="1" applyAlignment="1">
      <alignment horizontal="left"/>
    </xf>
    <xf numFmtId="0" fontId="28" fillId="0" borderId="11" xfId="0" applyFont="1" applyFill="1" applyBorder="1" applyAlignment="1">
      <alignment vertical="top" wrapText="1"/>
    </xf>
    <xf numFmtId="0" fontId="28" fillId="0" borderId="11" xfId="45" applyFont="1" applyFill="1" applyBorder="1" applyAlignment="1">
      <alignment vertical="top" wrapText="1"/>
    </xf>
    <xf numFmtId="1" fontId="29" fillId="0" borderId="12" xfId="46" applyNumberFormat="1" applyFont="1" applyFill="1" applyBorder="1" applyAlignment="1">
      <alignment horizontal="center" vertical="top" wrapText="1"/>
    </xf>
    <xf numFmtId="0" fontId="28" fillId="0" borderId="12" xfId="45" applyFont="1" applyFill="1" applyBorder="1" applyAlignment="1">
      <alignment vertical="top" wrapText="1"/>
    </xf>
    <xf numFmtId="0" fontId="29" fillId="33" borderId="16" xfId="45" applyFont="1" applyFill="1" applyBorder="1" applyAlignment="1">
      <alignment vertical="top"/>
    </xf>
    <xf numFmtId="0" fontId="4" fillId="33" borderId="11" xfId="45" applyFill="1" applyBorder="1" applyAlignment="1">
      <alignment vertical="top" wrapText="1"/>
    </xf>
    <xf numFmtId="0" fontId="0" fillId="33" borderId="11" xfId="0" applyFont="1" applyFill="1" applyBorder="1" applyAlignment="1">
      <alignment vertical="top"/>
    </xf>
    <xf numFmtId="0" fontId="0" fillId="33" borderId="11" xfId="0" applyFont="1" applyFill="1" applyBorder="1" applyAlignment="1">
      <alignment vertical="top" wrapText="1"/>
    </xf>
    <xf numFmtId="0" fontId="29" fillId="0" borderId="12" xfId="0" applyFont="1" applyFill="1" applyBorder="1" applyAlignment="1">
      <alignment vertical="top" wrapText="1"/>
    </xf>
    <xf numFmtId="0" fontId="28" fillId="30" borderId="11" xfId="45" applyFont="1" applyFill="1" applyBorder="1" applyAlignment="1">
      <alignment horizontal="right" vertical="top"/>
    </xf>
    <xf numFmtId="0" fontId="28" fillId="0" borderId="12" xfId="0" applyFont="1" applyBorder="1" applyAlignment="1">
      <alignment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0" fontId="28" fillId="32" borderId="18" xfId="0" applyFont="1" applyFill="1" applyBorder="1" applyAlignment="1">
      <alignment vertical="top" wrapText="1"/>
    </xf>
    <xf numFmtId="0" fontId="28" fillId="32" borderId="19" xfId="0" applyFont="1" applyFill="1" applyBorder="1" applyAlignment="1">
      <alignment vertical="top" wrapText="1"/>
    </xf>
    <xf numFmtId="1" fontId="29" fillId="32" borderId="13" xfId="46" applyNumberFormat="1" applyFont="1" applyFill="1" applyBorder="1" applyAlignment="1">
      <alignment horizontal="right" vertical="top" wrapText="1"/>
    </xf>
    <xf numFmtId="0" fontId="28" fillId="32" borderId="13" xfId="45" applyFont="1" applyFill="1" applyBorder="1" applyAlignment="1">
      <alignment vertical="top" wrapText="1"/>
    </xf>
    <xf numFmtId="0" fontId="28" fillId="32" borderId="19" xfId="45" applyFont="1" applyFill="1" applyBorder="1" applyAlignment="1">
      <alignment vertical="top" wrapText="1"/>
    </xf>
    <xf numFmtId="0" fontId="28" fillId="32" borderId="12" xfId="0" applyFont="1" applyFill="1" applyBorder="1" applyAlignment="1">
      <alignment horizontal="left" vertical="top" wrapText="1"/>
    </xf>
    <xf numFmtId="0" fontId="28" fillId="32" borderId="12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0" borderId="13" xfId="45" applyFont="1" applyFill="1" applyBorder="1" applyAlignment="1">
      <alignment vertical="top" wrapText="1"/>
    </xf>
    <xf numFmtId="1" fontId="29" fillId="32" borderId="12" xfId="46" applyNumberFormat="1" applyFont="1" applyFill="1" applyBorder="1" applyAlignment="1">
      <alignment horizontal="right" vertical="top" wrapText="1"/>
    </xf>
    <xf numFmtId="0" fontId="28" fillId="32" borderId="12" xfId="45" applyFont="1" applyFill="1" applyBorder="1" applyAlignment="1">
      <alignment vertical="top" wrapText="1"/>
    </xf>
    <xf numFmtId="0" fontId="28" fillId="0" borderId="18" xfId="45" applyFont="1" applyFill="1" applyBorder="1" applyAlignment="1">
      <alignment vertical="top" wrapText="1"/>
    </xf>
    <xf numFmtId="0" fontId="28" fillId="0" borderId="21" xfId="45" applyFont="1" applyFill="1" applyBorder="1" applyAlignment="1">
      <alignment horizontal="center" vertical="top" wrapText="1"/>
    </xf>
    <xf numFmtId="0" fontId="28" fillId="0" borderId="19" xfId="45" applyFont="1" applyFill="1" applyBorder="1" applyAlignment="1">
      <alignment horizontal="left" vertical="top" wrapText="1"/>
    </xf>
    <xf numFmtId="0" fontId="0" fillId="33" borderId="17" xfId="0" applyFont="1" applyFill="1" applyBorder="1" applyAlignment="1">
      <alignment vertical="top"/>
    </xf>
    <xf numFmtId="164" fontId="43" fillId="30" borderId="12" xfId="46" applyNumberFormat="1" applyFont="1" applyFill="1" applyBorder="1" applyAlignment="1">
      <alignment horizontal="center" vertical="top" wrapText="1"/>
    </xf>
    <xf numFmtId="1" fontId="43" fillId="30" borderId="12" xfId="46" applyNumberFormat="1" applyFont="1" applyFill="1" applyBorder="1" applyAlignment="1">
      <alignment horizontal="center" vertical="top" wrapText="1"/>
    </xf>
    <xf numFmtId="166" fontId="29" fillId="30" borderId="12" xfId="45" applyNumberFormat="1" applyFont="1" applyFill="1" applyBorder="1" applyAlignment="1">
      <alignment horizontal="center" vertical="top"/>
    </xf>
    <xf numFmtId="0" fontId="44" fillId="0" borderId="12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2" xfId="45" applyFont="1" applyFill="1" applyBorder="1" applyAlignment="1">
      <alignment vertical="top" wrapText="1"/>
    </xf>
    <xf numFmtId="1" fontId="33" fillId="33" borderId="11" xfId="45" applyNumberFormat="1" applyFont="1" applyFill="1" applyBorder="1" applyAlignment="1">
      <alignment horizontal="right" vertical="top"/>
    </xf>
    <xf numFmtId="0" fontId="40" fillId="33" borderId="11" xfId="0" applyFont="1" applyFill="1" applyBorder="1" applyAlignment="1">
      <alignment vertical="top"/>
    </xf>
    <xf numFmtId="164" fontId="29" fillId="26" borderId="14" xfId="46" applyNumberFormat="1" applyFont="1" applyFill="1" applyBorder="1" applyAlignment="1">
      <alignment vertical="top" wrapText="1"/>
    </xf>
    <xf numFmtId="165" fontId="47" fillId="31" borderId="0" xfId="44" applyNumberFormat="1" applyFont="1" applyFill="1" applyAlignment="1">
      <alignment horizontal="left"/>
    </xf>
    <xf numFmtId="0" fontId="47" fillId="31" borderId="0" xfId="44" applyFont="1" applyFill="1"/>
    <xf numFmtId="166" fontId="37" fillId="0" borderId="0" xfId="0" applyNumberFormat="1" applyFont="1" applyAlignment="1">
      <alignment horizontal="left"/>
    </xf>
    <xf numFmtId="166" fontId="29" fillId="0" borderId="12" xfId="46" applyNumberFormat="1" applyFont="1" applyFill="1" applyBorder="1" applyAlignment="1">
      <alignment horizontal="center" vertical="top" wrapText="1"/>
    </xf>
    <xf numFmtId="166" fontId="43" fillId="30" borderId="11" xfId="46" applyNumberFormat="1" applyFont="1" applyFill="1" applyBorder="1" applyAlignment="1">
      <alignment horizontal="center" vertical="top" wrapText="1"/>
    </xf>
    <xf numFmtId="166" fontId="29" fillId="26" borderId="12" xfId="46" applyNumberFormat="1" applyFont="1" applyFill="1" applyBorder="1" applyAlignment="1">
      <alignment horizontal="center" vertical="top" wrapText="1"/>
    </xf>
    <xf numFmtId="166" fontId="43" fillId="30" borderId="12" xfId="46" applyNumberFormat="1" applyFont="1" applyFill="1" applyBorder="1" applyAlignment="1">
      <alignment horizontal="center" vertical="top" wrapText="1"/>
    </xf>
    <xf numFmtId="166" fontId="29" fillId="27" borderId="11" xfId="46" applyNumberFormat="1" applyFont="1" applyFill="1" applyBorder="1" applyAlignment="1">
      <alignment horizontal="center" vertical="top" wrapText="1"/>
    </xf>
    <xf numFmtId="166" fontId="29" fillId="26" borderId="13" xfId="46" applyNumberFormat="1" applyFont="1" applyFill="1" applyBorder="1" applyAlignment="1">
      <alignment horizontal="center" vertical="top" wrapText="1"/>
    </xf>
    <xf numFmtId="166" fontId="29" fillId="27" borderId="11" xfId="46" applyNumberFormat="1" applyFont="1" applyFill="1" applyBorder="1" applyAlignment="1">
      <alignment horizontal="left" vertical="top"/>
    </xf>
    <xf numFmtId="166" fontId="29" fillId="28" borderId="11" xfId="46" applyNumberFormat="1" applyFont="1" applyFill="1" applyBorder="1" applyAlignment="1">
      <alignment horizontal="center" vertical="top" wrapText="1"/>
    </xf>
    <xf numFmtId="166" fontId="45" fillId="27" borderId="11" xfId="46" applyNumberFormat="1" applyFont="1" applyFill="1" applyBorder="1" applyAlignment="1">
      <alignment horizontal="left" vertical="top"/>
    </xf>
    <xf numFmtId="166" fontId="33" fillId="33" borderId="11" xfId="45" applyNumberFormat="1" applyFont="1" applyFill="1" applyBorder="1" applyAlignment="1">
      <alignment horizontal="left" vertical="top"/>
    </xf>
    <xf numFmtId="166" fontId="45" fillId="26" borderId="12" xfId="46" applyNumberFormat="1" applyFont="1" applyFill="1" applyBorder="1" applyAlignment="1">
      <alignment horizontal="center" vertical="top" wrapText="1"/>
    </xf>
    <xf numFmtId="166" fontId="29" fillId="32" borderId="11" xfId="46" applyNumberFormat="1" applyFont="1" applyFill="1" applyBorder="1" applyAlignment="1">
      <alignment horizontal="center" vertical="top" wrapText="1"/>
    </xf>
    <xf numFmtId="166" fontId="29" fillId="32" borderId="13" xfId="46" applyNumberFormat="1" applyFont="1" applyFill="1" applyBorder="1" applyAlignment="1">
      <alignment horizontal="center" vertical="top" wrapText="1"/>
    </xf>
    <xf numFmtId="166" fontId="29" fillId="32" borderId="12" xfId="46" applyNumberFormat="1" applyFont="1" applyFill="1" applyBorder="1" applyAlignment="1">
      <alignment horizontal="center" vertical="top" wrapText="1"/>
    </xf>
    <xf numFmtId="166" fontId="29" fillId="32" borderId="18" xfId="46" applyNumberFormat="1" applyFont="1" applyFill="1" applyBorder="1" applyAlignment="1">
      <alignment horizontal="center" vertical="top" wrapText="1"/>
    </xf>
    <xf numFmtId="166" fontId="29" fillId="26" borderId="15" xfId="46" applyNumberFormat="1" applyFont="1" applyFill="1" applyBorder="1" applyAlignment="1">
      <alignment vertical="top" wrapText="1"/>
    </xf>
    <xf numFmtId="166" fontId="29" fillId="26" borderId="14" xfId="46" applyNumberFormat="1" applyFont="1" applyFill="1" applyBorder="1" applyAlignment="1">
      <alignment vertical="top" wrapText="1"/>
    </xf>
    <xf numFmtId="1" fontId="29" fillId="0" borderId="13" xfId="46" applyNumberFormat="1" applyFont="1" applyFill="1" applyBorder="1" applyAlignment="1">
      <alignment vertical="top" wrapText="1"/>
    </xf>
    <xf numFmtId="1" fontId="29" fillId="0" borderId="15" xfId="46" applyNumberFormat="1" applyFont="1" applyFill="1" applyBorder="1" applyAlignment="1">
      <alignment vertical="top" wrapText="1"/>
    </xf>
    <xf numFmtId="0" fontId="28" fillId="0" borderId="15" xfId="0" applyFont="1" applyFill="1" applyBorder="1" applyAlignment="1">
      <alignment vertical="top" wrapText="1"/>
    </xf>
    <xf numFmtId="164" fontId="29" fillId="26" borderId="15" xfId="46" applyNumberFormat="1" applyFont="1" applyFill="1" applyBorder="1" applyAlignment="1">
      <alignment vertical="top" wrapText="1"/>
    </xf>
    <xf numFmtId="1" fontId="29" fillId="0" borderId="14" xfId="46" applyNumberFormat="1" applyFont="1" applyFill="1" applyBorder="1" applyAlignment="1">
      <alignment vertical="top" wrapText="1"/>
    </xf>
    <xf numFmtId="166" fontId="29" fillId="26" borderId="13" xfId="46" applyNumberFormat="1" applyFont="1" applyFill="1" applyBorder="1" applyAlignment="1">
      <alignment horizontal="right" vertical="top" wrapText="1"/>
    </xf>
    <xf numFmtId="166" fontId="29" fillId="32" borderId="17" xfId="45" applyNumberFormat="1" applyFont="1" applyFill="1" applyBorder="1" applyAlignment="1">
      <alignment horizontal="right" vertical="top"/>
    </xf>
    <xf numFmtId="166" fontId="29" fillId="26" borderId="12" xfId="46" applyNumberFormat="1" applyFont="1" applyFill="1" applyBorder="1" applyAlignment="1">
      <alignment horizontal="right" vertical="top" wrapText="1"/>
    </xf>
    <xf numFmtId="166" fontId="29" fillId="32" borderId="12" xfId="46" applyNumberFormat="1" applyFont="1" applyFill="1" applyBorder="1" applyAlignment="1">
      <alignment horizontal="right" vertical="top" wrapText="1"/>
    </xf>
    <xf numFmtId="166" fontId="29" fillId="32" borderId="17" xfId="46" applyNumberFormat="1" applyFont="1" applyFill="1" applyBorder="1" applyAlignment="1">
      <alignment horizontal="right" vertical="top"/>
    </xf>
    <xf numFmtId="166" fontId="29" fillId="27" borderId="17" xfId="46" applyNumberFormat="1" applyFont="1" applyFill="1" applyBorder="1" applyAlignment="1">
      <alignment horizontal="right" vertical="center" wrapText="1"/>
    </xf>
    <xf numFmtId="166" fontId="29" fillId="28" borderId="17" xfId="46" applyNumberFormat="1" applyFont="1" applyFill="1" applyBorder="1" applyAlignment="1">
      <alignment horizontal="right" vertical="top"/>
    </xf>
    <xf numFmtId="166" fontId="29" fillId="27" borderId="17" xfId="45" applyNumberFormat="1" applyFont="1" applyFill="1" applyBorder="1" applyAlignment="1">
      <alignment horizontal="right" vertical="top"/>
    </xf>
    <xf numFmtId="166" fontId="29" fillId="27" borderId="17" xfId="46" applyNumberFormat="1" applyFont="1" applyFill="1" applyBorder="1" applyAlignment="1">
      <alignment horizontal="right" vertical="top" wrapText="1"/>
    </xf>
    <xf numFmtId="166" fontId="33" fillId="33" borderId="11" xfId="45" applyNumberFormat="1" applyFont="1" applyFill="1" applyBorder="1" applyAlignment="1">
      <alignment horizontal="right" vertical="top"/>
    </xf>
    <xf numFmtId="166" fontId="36" fillId="30" borderId="17" xfId="46" applyNumberFormat="1" applyFont="1" applyFill="1" applyBorder="1" applyAlignment="1">
      <alignment horizontal="center" vertical="top" wrapText="1"/>
    </xf>
    <xf numFmtId="166" fontId="45" fillId="26" borderId="12" xfId="46" applyNumberFormat="1" applyFont="1" applyFill="1" applyBorder="1" applyAlignment="1">
      <alignment horizontal="center" vertical="top" wrapText="1"/>
    </xf>
    <xf numFmtId="0" fontId="28" fillId="0" borderId="13" xfId="46" applyFont="1" applyFill="1" applyBorder="1" applyAlignment="1">
      <alignment horizontal="left" vertical="top" wrapText="1"/>
    </xf>
    <xf numFmtId="0" fontId="28" fillId="0" borderId="14" xfId="46" applyFont="1" applyFill="1" applyBorder="1" applyAlignment="1">
      <alignment horizontal="left" vertical="top" wrapText="1"/>
    </xf>
    <xf numFmtId="0" fontId="28" fillId="0" borderId="13" xfId="45" applyFont="1" applyFill="1" applyBorder="1" applyAlignment="1">
      <alignment horizontal="left" vertical="top" wrapText="1"/>
    </xf>
    <xf numFmtId="0" fontId="28" fillId="0" borderId="14" xfId="45" applyFont="1" applyFill="1" applyBorder="1" applyAlignment="1">
      <alignment horizontal="left" vertical="top" wrapText="1"/>
    </xf>
    <xf numFmtId="0" fontId="29" fillId="32" borderId="16" xfId="45" applyFont="1" applyFill="1" applyBorder="1" applyAlignment="1">
      <alignment horizontal="left" vertical="top" wrapText="1"/>
    </xf>
    <xf numFmtId="0" fontId="29" fillId="32" borderId="11" xfId="45" applyFont="1" applyFill="1" applyBorder="1" applyAlignment="1">
      <alignment horizontal="left" vertical="top" wrapText="1"/>
    </xf>
    <xf numFmtId="0" fontId="29" fillId="32" borderId="17" xfId="45" applyFont="1" applyFill="1" applyBorder="1" applyAlignment="1">
      <alignment horizontal="left" vertical="top" wrapText="1"/>
    </xf>
    <xf numFmtId="0" fontId="28" fillId="0" borderId="13" xfId="0" applyFont="1" applyFill="1" applyBorder="1" applyAlignment="1">
      <alignment horizontal="left" vertical="top" wrapText="1"/>
    </xf>
    <xf numFmtId="0" fontId="28" fillId="0" borderId="15" xfId="0" applyFont="1" applyFill="1" applyBorder="1" applyAlignment="1">
      <alignment horizontal="left" vertical="top" wrapText="1"/>
    </xf>
    <xf numFmtId="0" fontId="28" fillId="0" borderId="14" xfId="0" applyFont="1" applyFill="1" applyBorder="1" applyAlignment="1">
      <alignment horizontal="left" vertical="top" wrapText="1"/>
    </xf>
    <xf numFmtId="0" fontId="28" fillId="0" borderId="12" xfId="0" applyFont="1" applyBorder="1" applyAlignment="1">
      <alignment vertical="top" wrapText="1"/>
    </xf>
    <xf numFmtId="0" fontId="29" fillId="0" borderId="16" xfId="46" applyFont="1" applyFill="1" applyBorder="1" applyAlignment="1">
      <alignment horizontal="center" vertical="top" wrapText="1"/>
    </xf>
    <xf numFmtId="0" fontId="29" fillId="0" borderId="11" xfId="46" applyFont="1" applyFill="1" applyBorder="1" applyAlignment="1">
      <alignment horizontal="center" vertical="top" wrapText="1"/>
    </xf>
    <xf numFmtId="0" fontId="29" fillId="0" borderId="17" xfId="46" applyFont="1" applyFill="1" applyBorder="1" applyAlignment="1">
      <alignment horizontal="center" vertical="top" wrapText="1"/>
    </xf>
    <xf numFmtId="0" fontId="28" fillId="0" borderId="12" xfId="45" applyFont="1" applyFill="1" applyBorder="1" applyAlignment="1">
      <alignment horizontal="left" vertical="top" wrapText="1"/>
    </xf>
    <xf numFmtId="0" fontId="28" fillId="0" borderId="12" xfId="47" applyFont="1" applyFill="1" applyBorder="1" applyAlignment="1">
      <alignment horizontal="left" vertical="top" wrapText="1"/>
    </xf>
    <xf numFmtId="0" fontId="28" fillId="0" borderId="15" xfId="45" applyFont="1" applyFill="1" applyBorder="1" applyAlignment="1">
      <alignment horizontal="left" vertical="top" wrapText="1"/>
    </xf>
    <xf numFmtId="0" fontId="28" fillId="0" borderId="13" xfId="0" applyFont="1" applyBorder="1" applyAlignment="1">
      <alignment horizontal="left" vertical="top" wrapText="1"/>
    </xf>
    <xf numFmtId="0" fontId="28" fillId="0" borderId="15" xfId="0" applyFont="1" applyBorder="1" applyAlignment="1">
      <alignment horizontal="left" vertical="top" wrapText="1"/>
    </xf>
    <xf numFmtId="0" fontId="28" fillId="0" borderId="14" xfId="0" applyFont="1" applyBorder="1" applyAlignment="1">
      <alignment horizontal="left" vertical="top" wrapText="1"/>
    </xf>
    <xf numFmtId="0" fontId="28" fillId="0" borderId="21" xfId="0" applyFont="1" applyFill="1" applyBorder="1" applyAlignment="1">
      <alignment horizontal="left" vertical="top" wrapText="1"/>
    </xf>
    <xf numFmtId="0" fontId="28" fillId="0" borderId="22" xfId="0" applyFont="1" applyFill="1" applyBorder="1" applyAlignment="1">
      <alignment horizontal="left" vertical="top" wrapText="1"/>
    </xf>
    <xf numFmtId="0" fontId="28" fillId="0" borderId="23" xfId="0" applyFont="1" applyFill="1" applyBorder="1" applyAlignment="1">
      <alignment horizontal="left" vertical="top" wrapText="1"/>
    </xf>
    <xf numFmtId="0" fontId="28" fillId="0" borderId="12" xfId="0" applyFont="1" applyFill="1" applyBorder="1" applyAlignment="1">
      <alignment vertical="top" wrapText="1"/>
    </xf>
    <xf numFmtId="0" fontId="28" fillId="0" borderId="13" xfId="0" applyFont="1" applyFill="1" applyBorder="1" applyAlignment="1">
      <alignment vertical="top" wrapText="1"/>
    </xf>
    <xf numFmtId="0" fontId="28" fillId="0" borderId="19" xfId="45" applyFont="1" applyFill="1" applyBorder="1" applyAlignment="1">
      <alignment horizontal="left" vertical="top" wrapText="1"/>
    </xf>
    <xf numFmtId="0" fontId="28" fillId="0" borderId="20" xfId="45" applyFont="1" applyFill="1" applyBorder="1" applyAlignment="1">
      <alignment horizontal="left" vertical="top" wrapText="1"/>
    </xf>
    <xf numFmtId="0" fontId="28" fillId="0" borderId="13" xfId="47" applyFont="1" applyFill="1" applyBorder="1" applyAlignment="1">
      <alignment horizontal="left" vertical="top" wrapText="1"/>
    </xf>
    <xf numFmtId="0" fontId="28" fillId="0" borderId="14" xfId="47" applyFont="1" applyFill="1" applyBorder="1" applyAlignment="1">
      <alignment horizontal="left" vertical="top" wrapText="1"/>
    </xf>
    <xf numFmtId="0" fontId="46" fillId="0" borderId="12" xfId="45" applyFont="1" applyFill="1" applyBorder="1" applyAlignment="1">
      <alignment horizontal="right" vertical="top" wrapText="1"/>
    </xf>
    <xf numFmtId="0" fontId="28" fillId="0" borderId="12" xfId="45" applyFont="1" applyFill="1" applyBorder="1" applyAlignment="1">
      <alignment vertical="top" wrapText="1"/>
    </xf>
    <xf numFmtId="0" fontId="28" fillId="0" borderId="13" xfId="45" applyFont="1" applyFill="1" applyBorder="1" applyAlignment="1">
      <alignment vertical="top" wrapText="1"/>
    </xf>
    <xf numFmtId="0" fontId="28" fillId="0" borderId="13" xfId="0" applyFont="1" applyBorder="1" applyAlignment="1">
      <alignment vertical="top" wrapText="1"/>
    </xf>
    <xf numFmtId="164" fontId="29" fillId="0" borderId="13" xfId="46" applyNumberFormat="1" applyFont="1" applyFill="1" applyBorder="1" applyAlignment="1">
      <alignment horizontal="center" vertical="top" wrapText="1"/>
    </xf>
    <xf numFmtId="164" fontId="29" fillId="0" borderId="15" xfId="46" applyNumberFormat="1" applyFont="1" applyFill="1" applyBorder="1" applyAlignment="1">
      <alignment horizontal="center" vertical="top" wrapText="1"/>
    </xf>
    <xf numFmtId="164" fontId="29" fillId="0" borderId="14" xfId="46" applyNumberFormat="1" applyFont="1" applyFill="1" applyBorder="1" applyAlignment="1">
      <alignment horizontal="center" vertical="top" wrapText="1"/>
    </xf>
    <xf numFmtId="1" fontId="29" fillId="0" borderId="13" xfId="46" applyNumberFormat="1" applyFont="1" applyFill="1" applyBorder="1" applyAlignment="1">
      <alignment horizontal="center" vertical="top" wrapText="1"/>
    </xf>
    <xf numFmtId="1" fontId="29" fillId="0" borderId="15" xfId="46" applyNumberFormat="1" applyFont="1" applyFill="1" applyBorder="1" applyAlignment="1">
      <alignment horizontal="center" vertical="top" wrapText="1"/>
    </xf>
    <xf numFmtId="1" fontId="29" fillId="0" borderId="14" xfId="46" applyNumberFormat="1" applyFont="1" applyFill="1" applyBorder="1" applyAlignment="1">
      <alignment horizontal="center" vertical="top" wrapText="1"/>
    </xf>
    <xf numFmtId="0" fontId="28" fillId="0" borderId="13" xfId="45" applyFont="1" applyBorder="1" applyAlignment="1">
      <alignment horizontal="left" vertical="top" wrapText="1"/>
    </xf>
    <xf numFmtId="0" fontId="28" fillId="0" borderId="15" xfId="45" applyFont="1" applyBorder="1" applyAlignment="1">
      <alignment horizontal="left" vertical="top" wrapText="1"/>
    </xf>
    <xf numFmtId="0" fontId="28" fillId="0" borderId="14" xfId="45" applyFont="1" applyBorder="1" applyAlignment="1">
      <alignment horizontal="left" vertical="top" wrapText="1"/>
    </xf>
    <xf numFmtId="166" fontId="45" fillId="26" borderId="12" xfId="46" applyNumberFormat="1" applyFont="1" applyFill="1" applyBorder="1" applyAlignment="1">
      <alignment horizontal="center" vertical="top" wrapText="1"/>
    </xf>
    <xf numFmtId="1" fontId="45" fillId="0" borderId="12" xfId="46" applyNumberFormat="1" applyFont="1" applyFill="1" applyBorder="1" applyAlignment="1">
      <alignment horizontal="center" vertical="top" wrapText="1"/>
    </xf>
    <xf numFmtId="164" fontId="29" fillId="0" borderId="12" xfId="46" applyNumberFormat="1" applyFont="1" applyFill="1" applyBorder="1" applyAlignment="1">
      <alignment horizontal="center" vertical="top" wrapText="1"/>
    </xf>
    <xf numFmtId="166" fontId="29" fillId="26" borderId="13" xfId="46" applyNumberFormat="1" applyFont="1" applyFill="1" applyBorder="1" applyAlignment="1">
      <alignment vertical="top" wrapText="1"/>
    </xf>
  </cellXfs>
  <cellStyles count="49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34" builtinId="20" customBuiltin="1"/>
    <cellStyle name="Dane wyjściowe" xfId="39" builtinId="21" customBuiltin="1"/>
    <cellStyle name="Dobry" xfId="29" builtinId="26" customBuiltin="1"/>
    <cellStyle name="Komórka połączona" xfId="35" builtinId="24" customBuiltin="1"/>
    <cellStyle name="Komórka zaznaczona" xfId="27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6" builtinId="28" customBuiltin="1"/>
    <cellStyle name="Normal 2" xfId="43" xr:uid="{00000000-0005-0000-0000-000022000000}"/>
    <cellStyle name="Normal 2 2" xfId="44" xr:uid="{00000000-0005-0000-0000-000023000000}"/>
    <cellStyle name="Normal 3" xfId="45" xr:uid="{00000000-0005-0000-0000-000024000000}"/>
    <cellStyle name="Normal 3 2" xfId="47" xr:uid="{00000000-0005-0000-0000-000025000000}"/>
    <cellStyle name="Normalny" xfId="0" builtinId="0"/>
    <cellStyle name="Normalny 2 2" xfId="46" xr:uid="{00000000-0005-0000-0000-000027000000}"/>
    <cellStyle name="Normalny 2 2 2" xfId="48" xr:uid="{00000000-0005-0000-0000-000028000000}"/>
    <cellStyle name="Normalny 3" xfId="37" xr:uid="{00000000-0005-0000-0000-000029000000}"/>
    <cellStyle name="Obliczenia" xfId="26" builtinId="22" customBuiltin="1"/>
    <cellStyle name="Suma" xfId="41" builtinId="25" customBuiltin="1"/>
    <cellStyle name="Tekst objaśnienia" xfId="28" builtinId="53" customBuiltin="1"/>
    <cellStyle name="Tekst ostrzeżenia" xfId="42" builtinId="11" customBuiltin="1"/>
    <cellStyle name="Tytuł" xfId="40" builtinId="15" customBuiltin="1"/>
    <cellStyle name="Uwaga" xfId="38" builtinId="10" customBuiltin="1"/>
    <cellStyle name="Zły" xfId="25" builtinId="27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B28DF-DF88-4558-B591-BD220AA95950}">
  <sheetPr>
    <outlinePr summaryBelow="0" summaryRight="0"/>
  </sheetPr>
  <dimension ref="A1:CK67"/>
  <sheetViews>
    <sheetView tabSelected="1" zoomScaleNormal="100" workbookViewId="0">
      <pane xSplit="3" ySplit="2" topLeftCell="D18" activePane="bottomRight" state="frozen"/>
      <selection pane="topRight" activeCell="E1" sqref="E1"/>
      <selection pane="bottomLeft" activeCell="A3" sqref="A3"/>
      <selection pane="bottomRight" activeCell="K64" sqref="K64"/>
    </sheetView>
  </sheetViews>
  <sheetFormatPr defaultColWidth="9.140625" defaultRowHeight="15"/>
  <cols>
    <col min="1" max="1" width="10" style="9" customWidth="1"/>
    <col min="2" max="2" width="34" style="13" customWidth="1"/>
    <col min="3" max="3" width="36.28515625" style="13" customWidth="1"/>
    <col min="4" max="4" width="12.7109375" style="74" customWidth="1"/>
    <col min="5" max="5" width="4.140625" style="51" hidden="1" customWidth="1"/>
    <col min="6" max="10" width="12.85546875" style="14" customWidth="1"/>
    <col min="11" max="11" width="12.7109375" style="45" customWidth="1"/>
    <col min="12" max="12" width="16.85546875" style="15" customWidth="1"/>
    <col min="13" max="13" width="23.42578125" style="15" customWidth="1"/>
    <col min="14" max="14" width="36.7109375" style="15" customWidth="1"/>
    <col min="15" max="15" width="25.140625" style="14" customWidth="1"/>
    <col min="16" max="16" width="23.7109375" style="14" customWidth="1"/>
    <col min="17" max="16384" width="9.140625" style="9"/>
  </cols>
  <sheetData>
    <row r="1" spans="1:89" s="18" customFormat="1" ht="26.25" customHeight="1">
      <c r="A1" s="40" t="s">
        <v>223</v>
      </c>
      <c r="B1" s="19"/>
      <c r="C1" s="19"/>
      <c r="D1" s="71"/>
      <c r="E1" s="48"/>
      <c r="F1" s="19"/>
      <c r="G1" s="19"/>
      <c r="H1" s="19"/>
      <c r="I1" s="19"/>
      <c r="J1" s="19"/>
      <c r="K1" s="43"/>
      <c r="L1" s="19"/>
      <c r="M1" s="19"/>
      <c r="N1" s="19"/>
      <c r="O1" s="19"/>
      <c r="P1" s="19"/>
    </row>
    <row r="2" spans="1:89" s="17" customFormat="1" ht="76.5">
      <c r="A2" s="21" t="s">
        <v>28</v>
      </c>
      <c r="B2" s="21" t="s">
        <v>34</v>
      </c>
      <c r="C2" s="21" t="s">
        <v>29</v>
      </c>
      <c r="D2" s="64" t="s">
        <v>27</v>
      </c>
      <c r="E2" s="49"/>
      <c r="F2" s="22" t="s">
        <v>30</v>
      </c>
      <c r="G2" s="21" t="s">
        <v>31</v>
      </c>
      <c r="H2" s="22" t="s">
        <v>32</v>
      </c>
      <c r="I2" s="21" t="s">
        <v>33</v>
      </c>
      <c r="J2" s="21" t="s">
        <v>214</v>
      </c>
      <c r="K2" s="64" t="s">
        <v>109</v>
      </c>
      <c r="L2" s="22" t="s">
        <v>36</v>
      </c>
      <c r="M2" s="22" t="s">
        <v>39</v>
      </c>
      <c r="N2" s="22" t="s">
        <v>24</v>
      </c>
      <c r="O2" s="22" t="s">
        <v>113</v>
      </c>
      <c r="P2" s="22" t="s">
        <v>66</v>
      </c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</row>
    <row r="3" spans="1:89" s="20" customFormat="1" ht="20.100000000000001" customHeight="1">
      <c r="A3" s="23" t="s">
        <v>81</v>
      </c>
      <c r="B3" s="24"/>
      <c r="C3" s="24"/>
      <c r="D3" s="72"/>
      <c r="E3" s="58"/>
      <c r="F3" s="24"/>
      <c r="G3" s="24"/>
      <c r="H3" s="24"/>
      <c r="I3" s="24"/>
      <c r="J3" s="24"/>
      <c r="K3" s="77"/>
      <c r="L3" s="24"/>
      <c r="M3" s="24"/>
      <c r="N3" s="24"/>
      <c r="O3" s="24"/>
      <c r="P3" s="25"/>
    </row>
    <row r="4" spans="1:89" s="39" customFormat="1" ht="20.100000000000001" customHeight="1">
      <c r="A4" s="36" t="s">
        <v>82</v>
      </c>
      <c r="B4" s="37"/>
      <c r="C4" s="37"/>
      <c r="D4" s="73"/>
      <c r="E4" s="59"/>
      <c r="F4" s="37"/>
      <c r="G4" s="37"/>
      <c r="H4" s="37"/>
      <c r="I4" s="37"/>
      <c r="J4" s="37"/>
      <c r="K4" s="78"/>
      <c r="L4" s="37"/>
      <c r="M4" s="37"/>
      <c r="N4" s="37"/>
      <c r="O4" s="37"/>
      <c r="P4" s="38"/>
    </row>
    <row r="5" spans="1:89" s="11" customFormat="1" ht="45" customHeight="1">
      <c r="A5" s="269" t="s">
        <v>87</v>
      </c>
      <c r="B5" s="249" t="s">
        <v>40</v>
      </c>
      <c r="C5" s="278" t="s">
        <v>37</v>
      </c>
      <c r="D5" s="272" t="s">
        <v>107</v>
      </c>
      <c r="E5" s="275">
        <f>-SUM(F5:J5)</f>
        <v>-15</v>
      </c>
      <c r="F5" s="262">
        <v>5</v>
      </c>
      <c r="G5" s="262">
        <v>3</v>
      </c>
      <c r="H5" s="262">
        <v>3</v>
      </c>
      <c r="I5" s="262">
        <v>2</v>
      </c>
      <c r="J5" s="262">
        <v>2</v>
      </c>
      <c r="K5" s="283" t="s">
        <v>206</v>
      </c>
      <c r="L5" s="75" t="s">
        <v>18</v>
      </c>
      <c r="M5" s="241" t="s">
        <v>108</v>
      </c>
      <c r="N5" s="241" t="s">
        <v>38</v>
      </c>
      <c r="O5" s="246" t="s">
        <v>25</v>
      </c>
      <c r="P5" s="246" t="s">
        <v>25</v>
      </c>
    </row>
    <row r="6" spans="1:89" s="11" customFormat="1" ht="45" customHeight="1">
      <c r="A6" s="269"/>
      <c r="B6" s="249"/>
      <c r="C6" s="279"/>
      <c r="D6" s="273"/>
      <c r="E6" s="276"/>
      <c r="F6" s="262"/>
      <c r="G6" s="262"/>
      <c r="H6" s="262"/>
      <c r="I6" s="262"/>
      <c r="J6" s="262"/>
      <c r="K6" s="283"/>
      <c r="L6" s="63" t="s">
        <v>19</v>
      </c>
      <c r="M6" s="255"/>
      <c r="N6" s="255"/>
      <c r="O6" s="247"/>
      <c r="P6" s="247"/>
    </row>
    <row r="7" spans="1:89" s="11" customFormat="1" ht="60" customHeight="1">
      <c r="A7" s="270"/>
      <c r="B7" s="271"/>
      <c r="C7" s="280"/>
      <c r="D7" s="274"/>
      <c r="E7" s="277"/>
      <c r="F7" s="263"/>
      <c r="G7" s="263"/>
      <c r="H7" s="263"/>
      <c r="I7" s="263"/>
      <c r="J7" s="263"/>
      <c r="K7" s="272"/>
      <c r="L7" s="76" t="s">
        <v>35</v>
      </c>
      <c r="M7" s="242"/>
      <c r="N7" s="242"/>
      <c r="O7" s="248"/>
      <c r="P7" s="248"/>
    </row>
    <row r="8" spans="1:89" s="39" customFormat="1" ht="20.100000000000001" customHeight="1">
      <c r="A8" s="36" t="s">
        <v>83</v>
      </c>
      <c r="B8" s="37"/>
      <c r="C8" s="37"/>
      <c r="D8" s="65"/>
      <c r="E8" s="59"/>
      <c r="F8" s="37"/>
      <c r="G8" s="37"/>
      <c r="H8" s="37"/>
      <c r="I8" s="37"/>
      <c r="J8" s="37"/>
      <c r="K8" s="78"/>
      <c r="L8" s="37"/>
      <c r="M8" s="37"/>
      <c r="N8" s="37"/>
      <c r="O8" s="37"/>
      <c r="P8" s="38"/>
    </row>
    <row r="9" spans="1:89" s="39" customFormat="1" ht="20.100000000000001" customHeight="1">
      <c r="A9" s="33" t="s">
        <v>84</v>
      </c>
      <c r="B9" s="35"/>
      <c r="C9" s="34"/>
      <c r="D9" s="192">
        <f>D13</f>
        <v>44029</v>
      </c>
      <c r="E9" s="60"/>
      <c r="F9" s="34"/>
      <c r="G9" s="34"/>
      <c r="H9" s="34"/>
      <c r="I9" s="34"/>
      <c r="J9" s="173" t="s">
        <v>222</v>
      </c>
      <c r="K9" s="194">
        <f>K13</f>
        <v>44113</v>
      </c>
      <c r="L9" s="34"/>
      <c r="M9" s="34"/>
      <c r="N9" s="34"/>
      <c r="O9" s="34"/>
      <c r="P9" s="116"/>
    </row>
    <row r="10" spans="1:89" s="11" customFormat="1" ht="118.5" customHeight="1">
      <c r="A10" s="82" t="s">
        <v>88</v>
      </c>
      <c r="B10" s="80" t="s">
        <v>103</v>
      </c>
      <c r="C10" s="80" t="s">
        <v>85</v>
      </c>
      <c r="D10" s="205">
        <f>D52</f>
        <v>44440</v>
      </c>
      <c r="E10" s="50">
        <f>SUM(F10:J10)</f>
        <v>32</v>
      </c>
      <c r="F10" s="111">
        <v>12</v>
      </c>
      <c r="G10" s="111">
        <v>6</v>
      </c>
      <c r="H10" s="111">
        <v>8</v>
      </c>
      <c r="I10" s="111">
        <v>4</v>
      </c>
      <c r="J10" s="111">
        <v>2</v>
      </c>
      <c r="K10" s="205">
        <f>K52</f>
        <v>44484</v>
      </c>
      <c r="L10" s="63" t="s">
        <v>18</v>
      </c>
      <c r="M10" s="81" t="s">
        <v>115</v>
      </c>
      <c r="N10" s="185" t="s">
        <v>205</v>
      </c>
      <c r="O10" s="84" t="s">
        <v>26</v>
      </c>
      <c r="P10" s="108" t="s">
        <v>25</v>
      </c>
    </row>
    <row r="11" spans="1:89" s="11" customFormat="1" ht="12.75">
      <c r="A11" s="33" t="s">
        <v>116</v>
      </c>
      <c r="B11" s="96"/>
      <c r="C11" s="96"/>
      <c r="D11" s="206">
        <f>D13</f>
        <v>44029</v>
      </c>
      <c r="E11" s="97"/>
      <c r="F11" s="98"/>
      <c r="G11" s="98"/>
      <c r="H11" s="98"/>
      <c r="I11" s="98"/>
      <c r="J11" s="173"/>
      <c r="K11" s="237"/>
      <c r="L11" s="98"/>
      <c r="M11" s="99"/>
      <c r="N11" s="100"/>
      <c r="O11" s="101"/>
      <c r="P11" s="117"/>
    </row>
    <row r="12" spans="1:89" s="11" customFormat="1" ht="110.25" customHeight="1">
      <c r="A12" s="95" t="s">
        <v>118</v>
      </c>
      <c r="B12" s="94" t="s">
        <v>119</v>
      </c>
      <c r="C12" s="94" t="s">
        <v>117</v>
      </c>
      <c r="D12" s="207">
        <f>WORKDAY(K12,E12,swieta!$A$2:$A$68)</f>
        <v>44092</v>
      </c>
      <c r="E12" s="50">
        <f>-SUM(F12:J12)</f>
        <v>-15</v>
      </c>
      <c r="F12" s="95">
        <v>5</v>
      </c>
      <c r="G12" s="95">
        <v>3</v>
      </c>
      <c r="H12" s="95">
        <v>3</v>
      </c>
      <c r="I12" s="95">
        <v>2</v>
      </c>
      <c r="J12" s="95">
        <v>2</v>
      </c>
      <c r="K12" s="207">
        <f>K13</f>
        <v>44113</v>
      </c>
      <c r="L12" s="95" t="s">
        <v>121</v>
      </c>
      <c r="M12" s="93" t="s">
        <v>120</v>
      </c>
      <c r="N12" s="95"/>
      <c r="O12" s="158" t="s">
        <v>26</v>
      </c>
      <c r="P12" s="160" t="s">
        <v>25</v>
      </c>
    </row>
    <row r="13" spans="1:89" s="10" customFormat="1" ht="20.100000000000001" customHeight="1">
      <c r="A13" s="33" t="s">
        <v>86</v>
      </c>
      <c r="B13" s="34"/>
      <c r="C13" s="34"/>
      <c r="D13" s="208">
        <f>WORKDAY(K13,E13,swieta!$A$2:$A$68)</f>
        <v>44029</v>
      </c>
      <c r="E13" s="193">
        <v>-60</v>
      </c>
      <c r="F13" s="34"/>
      <c r="G13" s="34"/>
      <c r="H13" s="34"/>
      <c r="I13" s="34"/>
      <c r="J13" s="173" t="s">
        <v>222</v>
      </c>
      <c r="K13" s="194">
        <v>44113</v>
      </c>
      <c r="L13" s="34"/>
      <c r="M13" s="34"/>
      <c r="N13" s="34"/>
      <c r="O13" s="34"/>
      <c r="P13" s="116"/>
    </row>
    <row r="14" spans="1:89" s="10" customFormat="1" ht="84.95" customHeight="1">
      <c r="A14" s="241" t="s">
        <v>89</v>
      </c>
      <c r="B14" s="239" t="s">
        <v>104</v>
      </c>
      <c r="C14" s="41" t="s">
        <v>44</v>
      </c>
      <c r="D14" s="281">
        <v>44130</v>
      </c>
      <c r="E14" s="282">
        <f>-SUM(F14:J14)</f>
        <v>-34</v>
      </c>
      <c r="F14" s="268">
        <v>10</v>
      </c>
      <c r="G14" s="268">
        <v>8</v>
      </c>
      <c r="H14" s="268">
        <v>8</v>
      </c>
      <c r="I14" s="268">
        <v>6</v>
      </c>
      <c r="J14" s="268">
        <v>2</v>
      </c>
      <c r="K14" s="281">
        <f>WORKDAY(D14,-E14,swieta!$A$2:$A$68)</f>
        <v>44179</v>
      </c>
      <c r="L14" s="63" t="s">
        <v>21</v>
      </c>
      <c r="M14" s="241" t="s">
        <v>128</v>
      </c>
      <c r="N14" s="241" t="s">
        <v>221</v>
      </c>
      <c r="O14" s="246" t="s">
        <v>25</v>
      </c>
      <c r="P14" s="246" t="s">
        <v>26</v>
      </c>
    </row>
    <row r="15" spans="1:89" s="10" customFormat="1" ht="94.5" customHeight="1">
      <c r="A15" s="242"/>
      <c r="B15" s="240"/>
      <c r="C15" s="41"/>
      <c r="D15" s="281" t="e">
        <f>WORKDAY(K15,E15,swieta!$A$2:$A$68)</f>
        <v>#NUM!</v>
      </c>
      <c r="E15" s="282"/>
      <c r="F15" s="268"/>
      <c r="G15" s="268"/>
      <c r="H15" s="268"/>
      <c r="I15" s="268"/>
      <c r="J15" s="268"/>
      <c r="K15" s="281" t="e">
        <f>WORKDAY(D16,-6,swieta!$A$2:$A$68)</f>
        <v>#NUM!</v>
      </c>
      <c r="L15" s="63" t="s">
        <v>18</v>
      </c>
      <c r="M15" s="242"/>
      <c r="N15" s="242"/>
      <c r="O15" s="248"/>
      <c r="P15" s="248"/>
    </row>
    <row r="16" spans="1:89" s="10" customFormat="1" ht="20.100000000000001" customHeight="1">
      <c r="A16" s="31" t="s">
        <v>97</v>
      </c>
      <c r="B16" s="30"/>
      <c r="C16" s="30"/>
      <c r="D16" s="209"/>
      <c r="E16" s="61"/>
      <c r="F16" s="30"/>
      <c r="G16" s="30"/>
      <c r="H16" s="30"/>
      <c r="I16" s="30"/>
      <c r="J16" s="30"/>
      <c r="K16" s="234"/>
      <c r="L16" s="30"/>
      <c r="M16" s="30"/>
      <c r="N16" s="30"/>
      <c r="O16" s="30"/>
      <c r="P16" s="118"/>
    </row>
    <row r="17" spans="1:16" s="10" customFormat="1" ht="98.25" customHeight="1">
      <c r="A17" s="241" t="s">
        <v>238</v>
      </c>
      <c r="B17" s="239" t="s">
        <v>183</v>
      </c>
      <c r="C17" s="41" t="s">
        <v>203</v>
      </c>
      <c r="D17" s="207">
        <f>WORKDAY(K17,E17,swieta!$A$2:$A$68)</f>
        <v>44173</v>
      </c>
      <c r="E17" s="166">
        <f>-SUM(F17:J17)</f>
        <v>-10</v>
      </c>
      <c r="F17" s="111">
        <v>10</v>
      </c>
      <c r="G17" s="111"/>
      <c r="H17" s="111"/>
      <c r="I17" s="111"/>
      <c r="J17" s="111"/>
      <c r="K17" s="229">
        <f>WORKDAY(D18,-6,swieta!$A$2:$A$68)</f>
        <v>44187</v>
      </c>
      <c r="L17" s="114" t="s">
        <v>20</v>
      </c>
      <c r="M17" s="241" t="s">
        <v>127</v>
      </c>
      <c r="N17" s="103" t="s">
        <v>131</v>
      </c>
      <c r="O17" s="102" t="s">
        <v>25</v>
      </c>
      <c r="P17" s="104" t="s">
        <v>25</v>
      </c>
    </row>
    <row r="18" spans="1:16" s="10" customFormat="1" ht="78.75" customHeight="1">
      <c r="A18" s="242"/>
      <c r="B18" s="240"/>
      <c r="C18" s="172" t="s">
        <v>204</v>
      </c>
      <c r="D18" s="207">
        <f>WORKDAY(K18,E18,swieta!$A$2:$A$68)</f>
        <v>44196</v>
      </c>
      <c r="E18" s="166">
        <f>-SUM(F18:J18)</f>
        <v>-11</v>
      </c>
      <c r="F18" s="162">
        <v>3</v>
      </c>
      <c r="G18" s="162">
        <v>3</v>
      </c>
      <c r="H18" s="162">
        <v>2</v>
      </c>
      <c r="I18" s="162">
        <v>2</v>
      </c>
      <c r="J18" s="162">
        <v>1</v>
      </c>
      <c r="K18" s="229">
        <f>WORKDAY(D19,-6,swieta!$A$2:$A$68)</f>
        <v>44215</v>
      </c>
      <c r="L18" s="114" t="s">
        <v>20</v>
      </c>
      <c r="M18" s="255"/>
      <c r="N18" s="161"/>
      <c r="O18" s="102"/>
      <c r="P18" s="161"/>
    </row>
    <row r="19" spans="1:16" s="10" customFormat="1" ht="57" customHeight="1">
      <c r="A19" s="82" t="s">
        <v>239</v>
      </c>
      <c r="B19" s="86" t="s">
        <v>19</v>
      </c>
      <c r="C19" s="41" t="s">
        <v>105</v>
      </c>
      <c r="D19" s="207">
        <v>44223</v>
      </c>
      <c r="E19" s="62">
        <f>-SUM(F19:J19)</f>
        <v>-15</v>
      </c>
      <c r="F19" s="196">
        <v>5</v>
      </c>
      <c r="G19" s="111">
        <v>3</v>
      </c>
      <c r="H19" s="196">
        <v>3</v>
      </c>
      <c r="I19" s="111">
        <v>2</v>
      </c>
      <c r="J19" s="111">
        <v>2</v>
      </c>
      <c r="K19" s="229">
        <f>WORKDAY(D19,-E19,swieta!$A$2:$A$68)</f>
        <v>44244</v>
      </c>
      <c r="L19" s="63" t="s">
        <v>19</v>
      </c>
      <c r="M19" s="255"/>
      <c r="N19" s="82" t="s">
        <v>129</v>
      </c>
      <c r="O19" s="80" t="s">
        <v>25</v>
      </c>
      <c r="P19" s="107" t="s">
        <v>25</v>
      </c>
    </row>
    <row r="20" spans="1:16" s="10" customFormat="1" ht="58.5" customHeight="1">
      <c r="A20" s="82" t="s">
        <v>240</v>
      </c>
      <c r="B20" s="86" t="s">
        <v>61</v>
      </c>
      <c r="C20" s="80" t="s">
        <v>62</v>
      </c>
      <c r="D20" s="113" t="s">
        <v>184</v>
      </c>
      <c r="E20" s="62"/>
      <c r="F20" s="115" t="s">
        <v>64</v>
      </c>
      <c r="G20" s="115" t="s">
        <v>64</v>
      </c>
      <c r="H20" s="115" t="s">
        <v>64</v>
      </c>
      <c r="I20" s="115" t="s">
        <v>64</v>
      </c>
      <c r="J20" s="115" t="s">
        <v>64</v>
      </c>
      <c r="K20" s="130" t="s">
        <v>184</v>
      </c>
      <c r="L20" s="63" t="s">
        <v>18</v>
      </c>
      <c r="M20" s="255"/>
      <c r="N20" s="241" t="s">
        <v>130</v>
      </c>
      <c r="O20" s="246" t="s">
        <v>25</v>
      </c>
      <c r="P20" s="241" t="s">
        <v>25</v>
      </c>
    </row>
    <row r="21" spans="1:16" s="10" customFormat="1" ht="82.5" customHeight="1">
      <c r="A21" s="82" t="s">
        <v>240</v>
      </c>
      <c r="B21" s="86" t="s">
        <v>67</v>
      </c>
      <c r="C21" s="69" t="s">
        <v>68</v>
      </c>
      <c r="D21" s="130" t="s">
        <v>184</v>
      </c>
      <c r="E21" s="62"/>
      <c r="F21" s="115" t="s">
        <v>64</v>
      </c>
      <c r="G21" s="115" t="s">
        <v>64</v>
      </c>
      <c r="H21" s="115" t="s">
        <v>64</v>
      </c>
      <c r="I21" s="115" t="s">
        <v>64</v>
      </c>
      <c r="J21" s="115" t="s">
        <v>64</v>
      </c>
      <c r="K21" s="130" t="s">
        <v>184</v>
      </c>
      <c r="L21" s="63" t="s">
        <v>69</v>
      </c>
      <c r="M21" s="242"/>
      <c r="N21" s="242"/>
      <c r="O21" s="248"/>
      <c r="P21" s="242"/>
    </row>
    <row r="22" spans="1:16" s="10" customFormat="1" ht="20.100000000000001" customHeight="1">
      <c r="A22" s="26" t="s">
        <v>133</v>
      </c>
      <c r="B22" s="32"/>
      <c r="C22" s="32"/>
      <c r="D22" s="66"/>
      <c r="E22" s="61"/>
      <c r="F22" s="32"/>
      <c r="G22" s="32"/>
      <c r="H22" s="32"/>
      <c r="I22" s="32"/>
      <c r="J22" s="32"/>
      <c r="K22" s="79"/>
      <c r="L22" s="32"/>
      <c r="M22" s="32"/>
      <c r="N22" s="32"/>
      <c r="O22" s="32"/>
      <c r="P22" s="119"/>
    </row>
    <row r="23" spans="1:16" s="10" customFormat="1" ht="48" customHeight="1">
      <c r="A23" s="90" t="s">
        <v>63</v>
      </c>
      <c r="B23" s="91" t="s">
        <v>65</v>
      </c>
      <c r="C23" s="91" t="s">
        <v>63</v>
      </c>
      <c r="D23" s="207">
        <f>WORKDAY(K23,-E23,swieta!$A$2:$A$68)</f>
        <v>44251</v>
      </c>
      <c r="E23" s="62">
        <v>14</v>
      </c>
      <c r="F23" s="250" t="s">
        <v>110</v>
      </c>
      <c r="G23" s="251"/>
      <c r="H23" s="251"/>
      <c r="I23" s="251"/>
      <c r="J23" s="252"/>
      <c r="K23" s="229">
        <f>WORKDAY(D24,-3,swieta!$A$2:$A$68)</f>
        <v>44271</v>
      </c>
      <c r="L23" s="89"/>
      <c r="M23" s="83"/>
      <c r="N23" s="92" t="s">
        <v>132</v>
      </c>
      <c r="O23" s="92" t="s">
        <v>25</v>
      </c>
      <c r="P23" s="92" t="s">
        <v>25</v>
      </c>
    </row>
    <row r="24" spans="1:16" s="10" customFormat="1" ht="74.25" customHeight="1">
      <c r="A24" s="87" t="s">
        <v>93</v>
      </c>
      <c r="B24" s="92" t="s">
        <v>211</v>
      </c>
      <c r="C24" s="68" t="s">
        <v>212</v>
      </c>
      <c r="D24" s="207">
        <f>WORKDAY(K24,-E24,swieta!$A$2:$A$68)</f>
        <v>44274</v>
      </c>
      <c r="E24" s="50">
        <f t="shared" ref="E24" si="0">SUM(F24:J24)</f>
        <v>3</v>
      </c>
      <c r="F24" s="111">
        <v>3</v>
      </c>
      <c r="G24" s="111"/>
      <c r="H24" s="111"/>
      <c r="I24" s="111"/>
      <c r="J24" s="111"/>
      <c r="K24" s="229">
        <f>WORKDAY(D25,-5,swieta!$A$2:$A$68)</f>
        <v>44279</v>
      </c>
      <c r="L24" s="76" t="s">
        <v>18</v>
      </c>
      <c r="M24" s="266" t="s">
        <v>114</v>
      </c>
      <c r="N24" s="184" t="s">
        <v>202</v>
      </c>
      <c r="O24" s="84" t="s">
        <v>25</v>
      </c>
      <c r="P24" s="108" t="s">
        <v>25</v>
      </c>
    </row>
    <row r="25" spans="1:16" s="10" customFormat="1" ht="72" customHeight="1">
      <c r="A25" s="87" t="s">
        <v>91</v>
      </c>
      <c r="B25" s="92" t="s">
        <v>41</v>
      </c>
      <c r="C25" s="41" t="s">
        <v>105</v>
      </c>
      <c r="D25" s="210">
        <f>D30</f>
        <v>44286</v>
      </c>
      <c r="E25" s="50">
        <f>-SUM(F25:J25)</f>
        <v>-15</v>
      </c>
      <c r="F25" s="167">
        <v>5</v>
      </c>
      <c r="G25" s="167">
        <v>3</v>
      </c>
      <c r="H25" s="167">
        <v>3</v>
      </c>
      <c r="I25" s="167">
        <v>2</v>
      </c>
      <c r="J25" s="167">
        <v>2</v>
      </c>
      <c r="K25" s="229">
        <f>K30</f>
        <v>44315</v>
      </c>
      <c r="L25" s="76" t="s">
        <v>19</v>
      </c>
      <c r="M25" s="267"/>
      <c r="N25" s="87" t="s">
        <v>134</v>
      </c>
      <c r="O25" s="84" t="s">
        <v>111</v>
      </c>
      <c r="P25" s="108" t="s">
        <v>112</v>
      </c>
    </row>
    <row r="26" spans="1:16" s="10" customFormat="1" ht="85.5" customHeight="1">
      <c r="A26" s="82" t="s">
        <v>90</v>
      </c>
      <c r="B26" s="86" t="s">
        <v>42</v>
      </c>
      <c r="C26" s="41" t="s">
        <v>105</v>
      </c>
      <c r="D26" s="112" t="s">
        <v>64</v>
      </c>
      <c r="E26" s="50"/>
      <c r="F26" s="115" t="s">
        <v>64</v>
      </c>
      <c r="G26" s="115" t="s">
        <v>64</v>
      </c>
      <c r="H26" s="115" t="s">
        <v>64</v>
      </c>
      <c r="I26" s="115" t="s">
        <v>64</v>
      </c>
      <c r="J26" s="115" t="s">
        <v>64</v>
      </c>
      <c r="K26" s="67" t="s">
        <v>64</v>
      </c>
      <c r="L26" s="165" t="s">
        <v>20</v>
      </c>
      <c r="M26" s="253" t="s">
        <v>225</v>
      </c>
      <c r="N26" s="63" t="s">
        <v>135</v>
      </c>
      <c r="O26" s="80" t="s">
        <v>25</v>
      </c>
      <c r="P26" s="107" t="s">
        <v>25</v>
      </c>
    </row>
    <row r="27" spans="1:16" s="10" customFormat="1" ht="56.25" customHeight="1">
      <c r="A27" s="82" t="s">
        <v>92</v>
      </c>
      <c r="B27" s="86" t="s">
        <v>70</v>
      </c>
      <c r="C27" s="80" t="s">
        <v>62</v>
      </c>
      <c r="D27" s="112" t="s">
        <v>64</v>
      </c>
      <c r="E27" s="50"/>
      <c r="F27" s="115" t="s">
        <v>64</v>
      </c>
      <c r="G27" s="115" t="s">
        <v>64</v>
      </c>
      <c r="H27" s="115" t="s">
        <v>64</v>
      </c>
      <c r="I27" s="115" t="s">
        <v>64</v>
      </c>
      <c r="J27" s="115" t="s">
        <v>64</v>
      </c>
      <c r="K27" s="67" t="s">
        <v>64</v>
      </c>
      <c r="L27" s="165" t="s">
        <v>18</v>
      </c>
      <c r="M27" s="253"/>
      <c r="N27" s="264" t="s">
        <v>136</v>
      </c>
      <c r="O27" s="246" t="s">
        <v>25</v>
      </c>
      <c r="P27" s="241" t="s">
        <v>25</v>
      </c>
    </row>
    <row r="28" spans="1:16" s="10" customFormat="1" ht="79.5" customHeight="1">
      <c r="A28" s="82" t="s">
        <v>92</v>
      </c>
      <c r="B28" s="86" t="s">
        <v>67</v>
      </c>
      <c r="C28" s="69" t="s">
        <v>68</v>
      </c>
      <c r="D28" s="113" t="s">
        <v>64</v>
      </c>
      <c r="E28" s="50"/>
      <c r="F28" s="115" t="s">
        <v>64</v>
      </c>
      <c r="G28" s="115" t="s">
        <v>64</v>
      </c>
      <c r="H28" s="115" t="s">
        <v>64</v>
      </c>
      <c r="I28" s="115" t="s">
        <v>64</v>
      </c>
      <c r="J28" s="115" t="s">
        <v>64</v>
      </c>
      <c r="K28" s="67" t="s">
        <v>64</v>
      </c>
      <c r="L28" s="165" t="s">
        <v>69</v>
      </c>
      <c r="M28" s="253"/>
      <c r="N28" s="265"/>
      <c r="O28" s="248"/>
      <c r="P28" s="242"/>
    </row>
    <row r="29" spans="1:16" s="10" customFormat="1" ht="20.100000000000001" customHeight="1">
      <c r="A29" s="29" t="s">
        <v>98</v>
      </c>
      <c r="B29" s="26"/>
      <c r="C29" s="27"/>
      <c r="D29" s="66"/>
      <c r="E29" s="61"/>
      <c r="F29" s="27"/>
      <c r="G29" s="28"/>
      <c r="H29" s="29"/>
      <c r="I29" s="29"/>
      <c r="J29" s="29"/>
      <c r="K29" s="44"/>
      <c r="L29" s="27"/>
      <c r="M29" s="253"/>
      <c r="N29" s="28"/>
      <c r="O29" s="29"/>
      <c r="P29" s="29"/>
    </row>
    <row r="30" spans="1:16" s="11" customFormat="1" ht="63.75">
      <c r="A30" s="87" t="s">
        <v>94</v>
      </c>
      <c r="B30" s="84" t="s">
        <v>22</v>
      </c>
      <c r="C30" s="41" t="s">
        <v>105</v>
      </c>
      <c r="D30" s="210">
        <v>44286</v>
      </c>
      <c r="E30" s="50">
        <f>-SUM(F30:J30)</f>
        <v>-20</v>
      </c>
      <c r="F30" s="198">
        <v>8</v>
      </c>
      <c r="G30" s="198">
        <v>3</v>
      </c>
      <c r="H30" s="198">
        <v>5</v>
      </c>
      <c r="I30" s="198">
        <v>2</v>
      </c>
      <c r="J30" s="198">
        <v>2</v>
      </c>
      <c r="K30" s="229">
        <f>WORKDAY(D30,-E30,swieta!$A$2:$A$68)</f>
        <v>44315</v>
      </c>
      <c r="L30" s="188" t="s">
        <v>19</v>
      </c>
      <c r="M30" s="253"/>
      <c r="N30" s="76" t="s">
        <v>231</v>
      </c>
      <c r="O30" s="84" t="s">
        <v>25</v>
      </c>
      <c r="P30" s="108" t="s">
        <v>25</v>
      </c>
    </row>
    <row r="31" spans="1:16" s="12" customFormat="1" ht="21" customHeight="1">
      <c r="A31" s="46" t="s">
        <v>99</v>
      </c>
      <c r="B31" s="47"/>
      <c r="C31" s="47"/>
      <c r="D31" s="211"/>
      <c r="E31" s="61"/>
      <c r="F31" s="47"/>
      <c r="G31" s="47"/>
      <c r="H31" s="47"/>
      <c r="I31" s="47"/>
      <c r="J31" s="47"/>
      <c r="K31" s="232"/>
      <c r="L31" s="47"/>
      <c r="M31" s="253"/>
      <c r="N31" s="47"/>
      <c r="O31" s="47"/>
      <c r="P31" s="120"/>
    </row>
    <row r="32" spans="1:16" s="11" customFormat="1" ht="102">
      <c r="A32" s="87" t="s">
        <v>95</v>
      </c>
      <c r="B32" s="88" t="s">
        <v>181</v>
      </c>
      <c r="C32" s="129" t="s">
        <v>105</v>
      </c>
      <c r="D32" s="210">
        <f>WORKDAY(K30,5,swieta!$A$2:$A$68)</f>
        <v>44323</v>
      </c>
      <c r="E32" s="50">
        <f>-SUM(F32:J32)</f>
        <v>-20</v>
      </c>
      <c r="F32" s="198">
        <v>8</v>
      </c>
      <c r="G32" s="198">
        <v>3</v>
      </c>
      <c r="H32" s="198">
        <v>5</v>
      </c>
      <c r="I32" s="198">
        <v>2</v>
      </c>
      <c r="J32" s="198">
        <v>2</v>
      </c>
      <c r="K32" s="229">
        <f>WORKDAY(D32,-E32,swieta!$A$2:$A$68)</f>
        <v>44354</v>
      </c>
      <c r="L32" s="189" t="s">
        <v>43</v>
      </c>
      <c r="M32" s="253"/>
      <c r="N32" s="190" t="s">
        <v>232</v>
      </c>
      <c r="O32" s="84" t="s">
        <v>25</v>
      </c>
      <c r="P32" s="108" t="s">
        <v>25</v>
      </c>
    </row>
    <row r="33" spans="1:16" s="39" customFormat="1" ht="20.100000000000001" customHeight="1">
      <c r="A33" s="36" t="s">
        <v>100</v>
      </c>
      <c r="B33" s="37"/>
      <c r="C33" s="37"/>
      <c r="D33" s="212"/>
      <c r="E33" s="59"/>
      <c r="F33" s="37"/>
      <c r="G33" s="37"/>
      <c r="H33" s="37"/>
      <c r="I33" s="37"/>
      <c r="J33" s="37"/>
      <c r="K33" s="233"/>
      <c r="L33" s="37"/>
      <c r="M33" s="37"/>
      <c r="N33" s="37"/>
      <c r="O33" s="37"/>
      <c r="P33" s="38"/>
    </row>
    <row r="34" spans="1:16" s="10" customFormat="1" ht="20.100000000000001" customHeight="1">
      <c r="A34" s="31" t="s">
        <v>101</v>
      </c>
      <c r="B34" s="30"/>
      <c r="C34" s="30"/>
      <c r="D34" s="211"/>
      <c r="E34" s="61"/>
      <c r="F34" s="30"/>
      <c r="G34" s="30"/>
      <c r="H34" s="30"/>
      <c r="I34" s="30"/>
      <c r="J34" s="30"/>
      <c r="K34" s="234"/>
      <c r="L34" s="30"/>
      <c r="M34" s="30"/>
      <c r="N34" s="30"/>
      <c r="O34" s="30"/>
      <c r="P34" s="118"/>
    </row>
    <row r="35" spans="1:16" s="11" customFormat="1" ht="102" customHeight="1">
      <c r="A35" s="87" t="s">
        <v>96</v>
      </c>
      <c r="B35" s="88" t="s">
        <v>23</v>
      </c>
      <c r="C35" s="41" t="s">
        <v>105</v>
      </c>
      <c r="D35" s="210">
        <f>WORKDAY(K30,12,swieta!$A$2:$A$68)</f>
        <v>44334</v>
      </c>
      <c r="E35" s="50">
        <f>-SUM(F35:J35)</f>
        <v>-20</v>
      </c>
      <c r="F35" s="198">
        <v>8</v>
      </c>
      <c r="G35" s="198">
        <v>3</v>
      </c>
      <c r="H35" s="198">
        <v>5</v>
      </c>
      <c r="I35" s="198">
        <v>2</v>
      </c>
      <c r="J35" s="198">
        <v>2</v>
      </c>
      <c r="K35" s="229">
        <f>WORKDAY(D35,-E35,swieta!$A$2:$A$68)</f>
        <v>44363</v>
      </c>
      <c r="L35" s="188" t="s">
        <v>19</v>
      </c>
      <c r="M35" s="254" t="s">
        <v>226</v>
      </c>
      <c r="N35" s="76" t="s">
        <v>233</v>
      </c>
      <c r="O35" s="84" t="s">
        <v>25</v>
      </c>
      <c r="P35" s="108" t="s">
        <v>25</v>
      </c>
    </row>
    <row r="36" spans="1:16" s="12" customFormat="1" ht="20.100000000000001" customHeight="1">
      <c r="A36" s="26" t="s">
        <v>102</v>
      </c>
      <c r="B36" s="32"/>
      <c r="C36" s="32"/>
      <c r="D36" s="213"/>
      <c r="E36" s="61"/>
      <c r="F36" s="32"/>
      <c r="G36" s="32"/>
      <c r="H36" s="32"/>
      <c r="I36" s="32"/>
      <c r="J36" s="32"/>
      <c r="K36" s="235"/>
      <c r="L36" s="32"/>
      <c r="M36" s="254"/>
      <c r="N36" s="32"/>
      <c r="O36" s="32"/>
      <c r="P36" s="119"/>
    </row>
    <row r="37" spans="1:16" s="11" customFormat="1" ht="89.25">
      <c r="A37" s="82" t="s">
        <v>106</v>
      </c>
      <c r="B37" s="85" t="s">
        <v>17</v>
      </c>
      <c r="C37" s="41" t="s">
        <v>105</v>
      </c>
      <c r="D37" s="210">
        <f>WORKDAY(K35,5,swieta!$A$2:$A$68)</f>
        <v>44370</v>
      </c>
      <c r="E37" s="62">
        <f>-SUM(F37:J37)</f>
        <v>-23</v>
      </c>
      <c r="F37" s="198">
        <v>8</v>
      </c>
      <c r="G37" s="198">
        <v>5</v>
      </c>
      <c r="H37" s="198">
        <v>5</v>
      </c>
      <c r="I37" s="198">
        <v>3</v>
      </c>
      <c r="J37" s="198">
        <v>2</v>
      </c>
      <c r="K37" s="229">
        <f>WORKDAY(D37,-E37,swieta!$A$2:$A$68)</f>
        <v>44403</v>
      </c>
      <c r="L37" s="188" t="s">
        <v>43</v>
      </c>
      <c r="M37" s="254"/>
      <c r="N37" s="76" t="s">
        <v>234</v>
      </c>
      <c r="O37" s="84" t="s">
        <v>25</v>
      </c>
      <c r="P37" s="106" t="s">
        <v>25</v>
      </c>
    </row>
    <row r="38" spans="1:16" ht="19.5" customHeight="1">
      <c r="A38" s="168" t="s">
        <v>122</v>
      </c>
      <c r="B38" s="169"/>
      <c r="C38" s="169"/>
      <c r="D38" s="214"/>
      <c r="E38" s="199"/>
      <c r="F38" s="200"/>
      <c r="G38" s="170"/>
      <c r="H38" s="170"/>
      <c r="I38" s="170"/>
      <c r="J38" s="170"/>
      <c r="K38" s="236"/>
      <c r="L38" s="171"/>
      <c r="M38" s="171"/>
      <c r="N38" s="171"/>
      <c r="O38" s="170"/>
      <c r="P38" s="191"/>
    </row>
    <row r="39" spans="1:16" s="11" customFormat="1" ht="87.75" customHeight="1">
      <c r="A39" s="108" t="s">
        <v>94</v>
      </c>
      <c r="B39" s="106" t="s">
        <v>22</v>
      </c>
      <c r="C39" s="41" t="s">
        <v>105</v>
      </c>
      <c r="D39" s="215">
        <f>WORKDAY(K32,5,swieta!$A$2:$A$68)</f>
        <v>44361</v>
      </c>
      <c r="E39" s="62">
        <v>-23</v>
      </c>
      <c r="F39" s="107"/>
      <c r="G39" s="107"/>
      <c r="H39" s="107"/>
      <c r="I39" s="107"/>
      <c r="J39" s="107"/>
      <c r="K39" s="229">
        <f>WORKDAY(D39,-E39,swieta!$A$2:$A$68)</f>
        <v>44392</v>
      </c>
      <c r="L39" s="107" t="s">
        <v>19</v>
      </c>
      <c r="M39" s="42" t="s">
        <v>141</v>
      </c>
      <c r="N39" s="107"/>
      <c r="O39" s="106" t="s">
        <v>137</v>
      </c>
      <c r="P39" s="108" t="s">
        <v>139</v>
      </c>
    </row>
    <row r="40" spans="1:16" s="11" customFormat="1" ht="82.5" customHeight="1">
      <c r="A40" s="108" t="s">
        <v>95</v>
      </c>
      <c r="B40" s="110" t="s">
        <v>182</v>
      </c>
      <c r="C40" s="41" t="s">
        <v>105</v>
      </c>
      <c r="D40" s="215">
        <f>D39</f>
        <v>44361</v>
      </c>
      <c r="E40" s="62"/>
      <c r="F40" s="107"/>
      <c r="G40" s="107"/>
      <c r="H40" s="107"/>
      <c r="I40" s="107"/>
      <c r="J40" s="107"/>
      <c r="K40" s="229">
        <f>K39</f>
        <v>44392</v>
      </c>
      <c r="L40" s="107" t="s">
        <v>43</v>
      </c>
      <c r="M40" s="42" t="s">
        <v>142</v>
      </c>
      <c r="N40" s="107"/>
      <c r="O40" s="106" t="s">
        <v>137</v>
      </c>
      <c r="P40" s="108" t="s">
        <v>139</v>
      </c>
    </row>
    <row r="41" spans="1:16" s="11" customFormat="1" ht="83.25" customHeight="1">
      <c r="A41" s="108" t="s">
        <v>96</v>
      </c>
      <c r="B41" s="110" t="s">
        <v>23</v>
      </c>
      <c r="C41" s="41" t="s">
        <v>105</v>
      </c>
      <c r="D41" s="215">
        <f>WORKDAY(K41,E41,swieta!$A$2:$A$68)</f>
        <v>44410</v>
      </c>
      <c r="E41" s="62">
        <v>-21</v>
      </c>
      <c r="F41" s="107"/>
      <c r="G41" s="107"/>
      <c r="H41" s="107"/>
      <c r="I41" s="107"/>
      <c r="J41" s="107"/>
      <c r="K41" s="229">
        <f>WORKDAY(D45,-7,swieta!$A$2:$A$68)</f>
        <v>44439</v>
      </c>
      <c r="L41" s="107" t="s">
        <v>19</v>
      </c>
      <c r="M41" s="42" t="s">
        <v>141</v>
      </c>
      <c r="N41" s="107"/>
      <c r="O41" s="106" t="s">
        <v>138</v>
      </c>
      <c r="P41" s="108" t="s">
        <v>140</v>
      </c>
    </row>
    <row r="42" spans="1:16" s="11" customFormat="1" ht="86.25" customHeight="1">
      <c r="A42" s="107" t="s">
        <v>106</v>
      </c>
      <c r="B42" s="109" t="s">
        <v>17</v>
      </c>
      <c r="C42" s="41" t="s">
        <v>105</v>
      </c>
      <c r="D42" s="207">
        <f>D41</f>
        <v>44410</v>
      </c>
      <c r="E42" s="62"/>
      <c r="F42" s="107"/>
      <c r="G42" s="107"/>
      <c r="H42" s="107"/>
      <c r="I42" s="107"/>
      <c r="J42" s="107"/>
      <c r="K42" s="229">
        <f>K41</f>
        <v>44439</v>
      </c>
      <c r="L42" s="107" t="s">
        <v>43</v>
      </c>
      <c r="M42" s="42" t="s">
        <v>142</v>
      </c>
      <c r="N42" s="107"/>
      <c r="O42" s="105" t="s">
        <v>138</v>
      </c>
      <c r="P42" s="107" t="s">
        <v>140</v>
      </c>
    </row>
    <row r="43" spans="1:16" s="11" customFormat="1" ht="45" customHeight="1">
      <c r="A43" s="159" t="s">
        <v>219</v>
      </c>
      <c r="B43" s="157" t="s">
        <v>217</v>
      </c>
      <c r="C43" s="195" t="s">
        <v>224</v>
      </c>
      <c r="D43" s="238">
        <f>WORKDAY(K43,E43,swieta!$A$2:$A$68)</f>
        <v>44434</v>
      </c>
      <c r="E43" s="62">
        <f>-F43</f>
        <v>-3</v>
      </c>
      <c r="F43" s="159">
        <v>3</v>
      </c>
      <c r="G43" s="159"/>
      <c r="H43" s="159"/>
      <c r="I43" s="159"/>
      <c r="J43" s="159"/>
      <c r="K43" s="229">
        <v>44439</v>
      </c>
      <c r="L43" s="159" t="s">
        <v>18</v>
      </c>
      <c r="M43" s="42" t="s">
        <v>218</v>
      </c>
      <c r="N43" s="159"/>
      <c r="O43" s="164"/>
      <c r="P43" s="159"/>
    </row>
    <row r="44" spans="1:16" s="39" customFormat="1" ht="20.100000000000001" customHeight="1">
      <c r="A44" s="136" t="s">
        <v>147</v>
      </c>
      <c r="B44" s="137"/>
      <c r="C44" s="137"/>
      <c r="D44" s="216"/>
      <c r="E44" s="139"/>
      <c r="F44" s="137"/>
      <c r="G44" s="137"/>
      <c r="H44" s="137"/>
      <c r="I44" s="137"/>
      <c r="J44" s="137"/>
      <c r="K44" s="231"/>
      <c r="L44" s="137"/>
      <c r="M44" s="137"/>
      <c r="N44" s="137"/>
      <c r="O44" s="137"/>
      <c r="P44" s="141"/>
    </row>
    <row r="45" spans="1:16" s="11" customFormat="1" ht="57.75" customHeight="1">
      <c r="A45" s="153" t="s">
        <v>123</v>
      </c>
      <c r="B45" s="133" t="s">
        <v>143</v>
      </c>
      <c r="C45" s="134" t="s">
        <v>105</v>
      </c>
      <c r="D45" s="210">
        <f>WORKDAY(K45,E45,swieta!$A$2:$A$68)</f>
        <v>44448</v>
      </c>
      <c r="E45" s="50">
        <f>-SUM(F45:J45)</f>
        <v>-26</v>
      </c>
      <c r="F45" s="153">
        <v>10</v>
      </c>
      <c r="G45" s="153">
        <v>6</v>
      </c>
      <c r="H45" s="153">
        <v>5</v>
      </c>
      <c r="I45" s="153">
        <v>3</v>
      </c>
      <c r="J45" s="153">
        <v>2</v>
      </c>
      <c r="K45" s="229">
        <f>WORKDAY(D56,-5,swieta!$A$2:$A$68)</f>
        <v>44484</v>
      </c>
      <c r="L45" s="63" t="s">
        <v>19</v>
      </c>
      <c r="M45" s="241" t="s">
        <v>227</v>
      </c>
      <c r="N45" s="153"/>
      <c r="O45" s="153" t="s">
        <v>25</v>
      </c>
      <c r="P45" s="151" t="s">
        <v>25</v>
      </c>
    </row>
    <row r="46" spans="1:16" s="131" customFormat="1" ht="57.75" customHeight="1">
      <c r="A46" s="153" t="s">
        <v>149</v>
      </c>
      <c r="B46" s="155" t="s">
        <v>144</v>
      </c>
      <c r="C46" s="151" t="s">
        <v>144</v>
      </c>
      <c r="D46" s="156" t="s">
        <v>64</v>
      </c>
      <c r="E46" s="50"/>
      <c r="F46" s="115" t="s">
        <v>64</v>
      </c>
      <c r="G46" s="115" t="s">
        <v>64</v>
      </c>
      <c r="H46" s="115" t="s">
        <v>64</v>
      </c>
      <c r="I46" s="115" t="s">
        <v>64</v>
      </c>
      <c r="J46" s="115" t="s">
        <v>64</v>
      </c>
      <c r="K46" s="67" t="s">
        <v>64</v>
      </c>
      <c r="L46" s="63" t="s">
        <v>145</v>
      </c>
      <c r="M46" s="255"/>
      <c r="N46" s="153"/>
      <c r="O46" s="153" t="s">
        <v>25</v>
      </c>
      <c r="P46" s="153" t="s">
        <v>25</v>
      </c>
    </row>
    <row r="47" spans="1:16" s="11" customFormat="1" ht="57.75" customHeight="1">
      <c r="A47" s="153" t="s">
        <v>124</v>
      </c>
      <c r="B47" s="133" t="s">
        <v>16</v>
      </c>
      <c r="C47" s="153" t="s">
        <v>16</v>
      </c>
      <c r="D47" s="156" t="s">
        <v>64</v>
      </c>
      <c r="E47" s="50"/>
      <c r="F47" s="115" t="s">
        <v>64</v>
      </c>
      <c r="G47" s="115" t="s">
        <v>64</v>
      </c>
      <c r="H47" s="115" t="s">
        <v>64</v>
      </c>
      <c r="I47" s="115" t="s">
        <v>64</v>
      </c>
      <c r="J47" s="115" t="s">
        <v>64</v>
      </c>
      <c r="K47" s="67" t="s">
        <v>64</v>
      </c>
      <c r="L47" s="63" t="s">
        <v>16</v>
      </c>
      <c r="M47" s="255"/>
      <c r="N47" s="153"/>
      <c r="O47" s="153" t="s">
        <v>25</v>
      </c>
      <c r="P47" s="153" t="s">
        <v>25</v>
      </c>
    </row>
    <row r="48" spans="1:16" s="11" customFormat="1" ht="30.75" customHeight="1">
      <c r="A48" s="132" t="s">
        <v>220</v>
      </c>
      <c r="B48" s="133" t="s">
        <v>185</v>
      </c>
      <c r="C48" s="153" t="s">
        <v>186</v>
      </c>
      <c r="D48" s="156" t="s">
        <v>64</v>
      </c>
      <c r="E48" s="50"/>
      <c r="F48" s="115" t="s">
        <v>64</v>
      </c>
      <c r="G48" s="115" t="s">
        <v>64</v>
      </c>
      <c r="H48" s="115" t="s">
        <v>64</v>
      </c>
      <c r="I48" s="115" t="s">
        <v>64</v>
      </c>
      <c r="J48" s="115" t="s">
        <v>64</v>
      </c>
      <c r="K48" s="67" t="s">
        <v>64</v>
      </c>
      <c r="L48" s="153" t="s">
        <v>187</v>
      </c>
      <c r="M48" s="242"/>
      <c r="N48" s="150"/>
      <c r="O48" s="152" t="s">
        <v>26</v>
      </c>
      <c r="P48" s="154" t="s">
        <v>25</v>
      </c>
    </row>
    <row r="49" spans="1:16" s="39" customFormat="1" ht="20.100000000000001" customHeight="1">
      <c r="A49" s="136" t="s">
        <v>148</v>
      </c>
      <c r="B49" s="137"/>
      <c r="C49" s="137"/>
      <c r="D49" s="138"/>
      <c r="E49" s="139"/>
      <c r="F49" s="137"/>
      <c r="G49" s="137"/>
      <c r="H49" s="137"/>
      <c r="I49" s="137"/>
      <c r="J49" s="137"/>
      <c r="K49" s="140"/>
      <c r="L49" s="137"/>
      <c r="M49" s="137"/>
      <c r="N49" s="137"/>
      <c r="O49" s="137"/>
      <c r="P49" s="141"/>
    </row>
    <row r="50" spans="1:16" s="11" customFormat="1" ht="131.25" customHeight="1">
      <c r="A50" s="121" t="s">
        <v>125</v>
      </c>
      <c r="B50" s="135" t="s">
        <v>146</v>
      </c>
      <c r="C50" s="134" t="s">
        <v>105</v>
      </c>
      <c r="D50" s="210">
        <f>WORKDAY(K50,E50,swieta!$A$2:$A$68)</f>
        <v>44448</v>
      </c>
      <c r="E50" s="128">
        <f>-SUM(F50:J50)</f>
        <v>-26</v>
      </c>
      <c r="F50" s="124">
        <v>10</v>
      </c>
      <c r="G50" s="124">
        <v>6</v>
      </c>
      <c r="H50" s="124">
        <v>5</v>
      </c>
      <c r="I50" s="124">
        <v>3</v>
      </c>
      <c r="J50" s="124">
        <v>2</v>
      </c>
      <c r="K50" s="227">
        <f>K45</f>
        <v>44484</v>
      </c>
      <c r="L50" s="75" t="s">
        <v>43</v>
      </c>
      <c r="M50" s="122" t="s">
        <v>228</v>
      </c>
      <c r="N50" s="124"/>
      <c r="O50" s="122" t="s">
        <v>25</v>
      </c>
      <c r="P50" s="126" t="s">
        <v>25</v>
      </c>
    </row>
    <row r="51" spans="1:16" s="142" customFormat="1" ht="20.100000000000001" customHeight="1">
      <c r="A51" s="146" t="s">
        <v>170</v>
      </c>
      <c r="B51" s="147"/>
      <c r="C51" s="147"/>
      <c r="D51" s="216"/>
      <c r="E51" s="139"/>
      <c r="F51" s="147"/>
      <c r="G51" s="147"/>
      <c r="H51" s="147"/>
      <c r="I51" s="147"/>
      <c r="J51" s="147"/>
      <c r="K51" s="228"/>
      <c r="L51" s="147"/>
      <c r="M51" s="147"/>
      <c r="N51" s="147"/>
      <c r="O51" s="147"/>
      <c r="P51" s="148"/>
    </row>
    <row r="52" spans="1:16" s="11" customFormat="1" ht="127.5">
      <c r="A52" s="124" t="s">
        <v>126</v>
      </c>
      <c r="B52" s="126" t="s">
        <v>150</v>
      </c>
      <c r="C52" s="122" t="s">
        <v>151</v>
      </c>
      <c r="D52" s="210">
        <f>WORKDAY(K52,E52,swieta!$A$2:$A$68)</f>
        <v>44440</v>
      </c>
      <c r="E52" s="50">
        <f>-SUM(F52:J52)</f>
        <v>-32</v>
      </c>
      <c r="F52" s="124">
        <v>12</v>
      </c>
      <c r="G52" s="124">
        <v>6</v>
      </c>
      <c r="H52" s="124">
        <v>8</v>
      </c>
      <c r="I52" s="124">
        <v>4</v>
      </c>
      <c r="J52" s="124">
        <v>2</v>
      </c>
      <c r="K52" s="229">
        <f>WORKDAY(D56,-5,swieta!$A$2:$A$68)</f>
        <v>44484</v>
      </c>
      <c r="L52" s="63" t="s">
        <v>18</v>
      </c>
      <c r="M52" s="102" t="s">
        <v>229</v>
      </c>
      <c r="N52" s="124"/>
      <c r="O52" s="132" t="s">
        <v>25</v>
      </c>
      <c r="P52" s="122" t="s">
        <v>25</v>
      </c>
    </row>
    <row r="53" spans="1:16" s="11" customFormat="1" ht="89.25">
      <c r="A53" s="125" t="s">
        <v>171</v>
      </c>
      <c r="B53" s="127" t="s">
        <v>152</v>
      </c>
      <c r="C53" s="123" t="s">
        <v>153</v>
      </c>
      <c r="D53" s="210">
        <f>WORKDAY(K52,10,swieta!$A$2:$A$68)</f>
        <v>44498</v>
      </c>
      <c r="E53" s="50">
        <f t="shared" ref="E53:E61" si="1">-SUM(F53:J53)-1</f>
        <v>-24</v>
      </c>
      <c r="F53" s="125">
        <v>8</v>
      </c>
      <c r="G53" s="125">
        <v>5</v>
      </c>
      <c r="H53" s="125">
        <v>5</v>
      </c>
      <c r="I53" s="125">
        <v>3</v>
      </c>
      <c r="J53" s="125">
        <v>2</v>
      </c>
      <c r="K53" s="210">
        <f>WORKDAY(D53,-E53,swieta!$A$2:$A$68)</f>
        <v>44536</v>
      </c>
      <c r="L53" s="76" t="s">
        <v>18</v>
      </c>
      <c r="M53" s="102" t="s">
        <v>216</v>
      </c>
      <c r="N53" s="125"/>
      <c r="O53" s="122" t="s">
        <v>25</v>
      </c>
      <c r="P53" s="122" t="s">
        <v>25</v>
      </c>
    </row>
    <row r="54" spans="1:16" s="11" customFormat="1" ht="21" customHeight="1">
      <c r="A54" s="146" t="s">
        <v>213</v>
      </c>
      <c r="B54" s="177"/>
      <c r="C54" s="178"/>
      <c r="D54" s="217"/>
      <c r="E54" s="179"/>
      <c r="F54" s="180"/>
      <c r="G54" s="180"/>
      <c r="H54" s="180"/>
      <c r="I54" s="180"/>
      <c r="J54" s="180"/>
      <c r="K54" s="217"/>
      <c r="L54" s="181"/>
      <c r="M54" s="182"/>
      <c r="N54" s="180"/>
      <c r="O54" s="183"/>
      <c r="P54" s="183"/>
    </row>
    <row r="55" spans="1:16" s="11" customFormat="1" ht="140.25">
      <c r="A55" s="176" t="s">
        <v>207</v>
      </c>
      <c r="B55" s="174" t="s">
        <v>208</v>
      </c>
      <c r="C55" s="175" t="s">
        <v>209</v>
      </c>
      <c r="D55" s="210">
        <f>WORKDAY(K52,18,swieta!$A$2:$A$68)</f>
        <v>44512</v>
      </c>
      <c r="E55" s="50">
        <f>-SUM(F55:J55)</f>
        <v>-20</v>
      </c>
      <c r="F55" s="176">
        <v>5</v>
      </c>
      <c r="G55" s="176">
        <v>5</v>
      </c>
      <c r="H55" s="176">
        <v>5</v>
      </c>
      <c r="I55" s="176">
        <v>3</v>
      </c>
      <c r="J55" s="176">
        <v>2</v>
      </c>
      <c r="K55" s="210">
        <f>WORKDAY(D55,-E55,swieta!$A$2:$A$68)</f>
        <v>44540</v>
      </c>
      <c r="L55" s="176" t="s">
        <v>215</v>
      </c>
      <c r="M55" s="102" t="s">
        <v>230</v>
      </c>
      <c r="N55" s="176"/>
      <c r="O55" s="175" t="s">
        <v>25</v>
      </c>
      <c r="P55" s="175" t="s">
        <v>25</v>
      </c>
    </row>
    <row r="56" spans="1:16" s="11" customFormat="1" ht="21" customHeight="1">
      <c r="A56" s="243" t="s">
        <v>201</v>
      </c>
      <c r="B56" s="244"/>
      <c r="C56" s="245"/>
      <c r="D56" s="218">
        <v>44491</v>
      </c>
      <c r="E56" s="186"/>
      <c r="F56" s="187"/>
      <c r="G56" s="187"/>
      <c r="H56" s="187"/>
      <c r="I56" s="187"/>
      <c r="J56" s="187"/>
      <c r="K56" s="230">
        <v>44522</v>
      </c>
      <c r="L56" s="187"/>
      <c r="M56" s="182"/>
      <c r="N56" s="187"/>
      <c r="O56" s="183"/>
      <c r="P56" s="183"/>
    </row>
    <row r="57" spans="1:16" s="39" customFormat="1" ht="20.100000000000001" customHeight="1">
      <c r="A57" s="143" t="s">
        <v>177</v>
      </c>
      <c r="B57" s="144"/>
      <c r="C57" s="144"/>
      <c r="D57" s="216"/>
      <c r="E57" s="139"/>
      <c r="F57" s="144"/>
      <c r="G57" s="144"/>
      <c r="H57" s="144"/>
      <c r="I57" s="144"/>
      <c r="J57" s="144"/>
      <c r="K57" s="231"/>
      <c r="L57" s="144"/>
      <c r="M57" s="144"/>
      <c r="N57" s="144"/>
      <c r="O57" s="144"/>
      <c r="P57" s="145"/>
    </row>
    <row r="58" spans="1:16" s="11" customFormat="1" ht="67.5" customHeight="1">
      <c r="A58" s="124" t="s">
        <v>172</v>
      </c>
      <c r="B58" s="133" t="s">
        <v>155</v>
      </c>
      <c r="C58" s="124" t="s">
        <v>156</v>
      </c>
      <c r="D58" s="210">
        <f>WORKDAY(K58,E58,swieta!$A$2:$A$68)</f>
        <v>44530</v>
      </c>
      <c r="E58" s="50">
        <f>-SUM(F58:J58)</f>
        <v>-11</v>
      </c>
      <c r="F58" s="153">
        <v>3</v>
      </c>
      <c r="G58" s="124">
        <v>2</v>
      </c>
      <c r="H58" s="124">
        <v>2</v>
      </c>
      <c r="I58" s="124">
        <v>2</v>
      </c>
      <c r="J58" s="124">
        <v>2</v>
      </c>
      <c r="K58" s="229">
        <v>44545</v>
      </c>
      <c r="L58" s="75" t="s">
        <v>157</v>
      </c>
      <c r="M58" s="122" t="s">
        <v>158</v>
      </c>
      <c r="N58" s="122"/>
      <c r="O58" s="122" t="s">
        <v>25</v>
      </c>
      <c r="P58" s="122" t="s">
        <v>26</v>
      </c>
    </row>
    <row r="59" spans="1:16" s="11" customFormat="1" ht="58.5" customHeight="1">
      <c r="A59" s="124" t="s">
        <v>173</v>
      </c>
      <c r="B59" s="133" t="s">
        <v>159</v>
      </c>
      <c r="C59" s="124" t="s">
        <v>160</v>
      </c>
      <c r="D59" s="210">
        <f>WORKDAY(K59,E59,swieta!$A$2:$A$68)</f>
        <v>44537</v>
      </c>
      <c r="E59" s="50">
        <f>-SUM(F59:J59)</f>
        <v>-11</v>
      </c>
      <c r="F59" s="153">
        <v>3</v>
      </c>
      <c r="G59" s="124">
        <v>2</v>
      </c>
      <c r="H59" s="124">
        <v>2</v>
      </c>
      <c r="I59" s="124">
        <v>2</v>
      </c>
      <c r="J59" s="124">
        <v>2</v>
      </c>
      <c r="K59" s="229">
        <v>44552</v>
      </c>
      <c r="L59" s="63" t="s">
        <v>18</v>
      </c>
      <c r="M59" s="124" t="s">
        <v>154</v>
      </c>
      <c r="N59" s="124"/>
      <c r="O59" s="122" t="s">
        <v>25</v>
      </c>
      <c r="P59" s="122" t="s">
        <v>26</v>
      </c>
    </row>
    <row r="60" spans="1:16" s="39" customFormat="1" ht="20.100000000000001" customHeight="1">
      <c r="A60" s="136" t="s">
        <v>178</v>
      </c>
      <c r="B60" s="137"/>
      <c r="C60" s="137"/>
      <c r="D60" s="216"/>
      <c r="E60" s="139"/>
      <c r="F60" s="137"/>
      <c r="G60" s="137"/>
      <c r="H60" s="137"/>
      <c r="I60" s="137"/>
      <c r="J60" s="137"/>
      <c r="K60" s="231"/>
      <c r="L60" s="137"/>
      <c r="M60" s="137"/>
      <c r="N60" s="137"/>
      <c r="O60" s="137"/>
      <c r="P60" s="141"/>
    </row>
    <row r="61" spans="1:16" s="11" customFormat="1" ht="72.75" customHeight="1">
      <c r="A61" s="124" t="s">
        <v>174</v>
      </c>
      <c r="B61" s="133" t="s">
        <v>161</v>
      </c>
      <c r="C61" s="124" t="s">
        <v>162</v>
      </c>
      <c r="D61" s="210">
        <f>WORKDAY(K61,E61,swieta!$A$2:$A$68)</f>
        <v>44515</v>
      </c>
      <c r="E61" s="50">
        <f t="shared" si="1"/>
        <v>-14</v>
      </c>
      <c r="F61" s="122">
        <v>5</v>
      </c>
      <c r="G61" s="122">
        <v>2</v>
      </c>
      <c r="H61" s="122">
        <v>2</v>
      </c>
      <c r="I61" s="122">
        <v>2</v>
      </c>
      <c r="J61" s="122">
        <v>2</v>
      </c>
      <c r="K61" s="229">
        <v>44533</v>
      </c>
      <c r="L61" s="75" t="s">
        <v>157</v>
      </c>
      <c r="M61" s="122" t="s">
        <v>163</v>
      </c>
      <c r="N61" s="122"/>
      <c r="O61" s="122" t="s">
        <v>25</v>
      </c>
      <c r="P61" s="122" t="s">
        <v>26</v>
      </c>
    </row>
    <row r="62" spans="1:16" s="11" customFormat="1" ht="44.25" customHeight="1">
      <c r="A62" s="124" t="s">
        <v>175</v>
      </c>
      <c r="B62" s="133" t="s">
        <v>164</v>
      </c>
      <c r="C62" s="124" t="s">
        <v>164</v>
      </c>
      <c r="D62" s="210">
        <f>D52</f>
        <v>44440</v>
      </c>
      <c r="E62" s="50">
        <f>-SUM(F62:J62)</f>
        <v>-32</v>
      </c>
      <c r="F62" s="153">
        <v>12</v>
      </c>
      <c r="G62" s="153">
        <v>6</v>
      </c>
      <c r="H62" s="153">
        <v>8</v>
      </c>
      <c r="I62" s="153">
        <v>4</v>
      </c>
      <c r="J62" s="153">
        <v>2</v>
      </c>
      <c r="K62" s="229">
        <f>WORKDAY(D62,-E62,swieta!$A$2:$A$68)</f>
        <v>44484</v>
      </c>
      <c r="L62" s="75" t="s">
        <v>18</v>
      </c>
      <c r="M62" s="122" t="s">
        <v>165</v>
      </c>
      <c r="N62" s="122" t="s">
        <v>180</v>
      </c>
      <c r="O62" s="122" t="s">
        <v>25</v>
      </c>
      <c r="P62" s="122" t="s">
        <v>26</v>
      </c>
    </row>
    <row r="63" spans="1:16" s="39" customFormat="1" ht="20.100000000000001" customHeight="1">
      <c r="A63" s="136" t="s">
        <v>179</v>
      </c>
      <c r="B63" s="137"/>
      <c r="C63" s="137"/>
      <c r="D63" s="219"/>
      <c r="E63" s="139"/>
      <c r="F63" s="137"/>
      <c r="G63" s="137"/>
      <c r="H63" s="137"/>
      <c r="I63" s="137"/>
      <c r="J63" s="137"/>
      <c r="K63" s="231"/>
      <c r="L63" s="137"/>
      <c r="M63" s="137"/>
      <c r="N63" s="137"/>
      <c r="O63" s="137"/>
      <c r="P63" s="141"/>
    </row>
    <row r="64" spans="1:16" s="11" customFormat="1" ht="33" customHeight="1">
      <c r="A64" s="241" t="s">
        <v>176</v>
      </c>
      <c r="B64" s="256" t="s">
        <v>166</v>
      </c>
      <c r="C64" s="259" t="s">
        <v>167</v>
      </c>
      <c r="D64" s="210">
        <f>WORKDAY(K64,E64,swieta!$A$2:$A$68)</f>
        <v>44571</v>
      </c>
      <c r="E64" s="222">
        <f>-SUM(F64:J64)</f>
        <v>-31</v>
      </c>
      <c r="F64" s="197">
        <v>10</v>
      </c>
      <c r="G64" s="197">
        <v>7</v>
      </c>
      <c r="H64" s="197">
        <v>7</v>
      </c>
      <c r="I64" s="197">
        <v>5</v>
      </c>
      <c r="J64" s="197">
        <v>2</v>
      </c>
      <c r="K64" s="284">
        <v>44614</v>
      </c>
      <c r="L64" s="75" t="s">
        <v>168</v>
      </c>
      <c r="M64" s="246" t="s">
        <v>236</v>
      </c>
      <c r="N64" s="42" t="s">
        <v>200</v>
      </c>
      <c r="O64" s="249" t="s">
        <v>25</v>
      </c>
      <c r="P64" s="249" t="s">
        <v>25</v>
      </c>
    </row>
    <row r="65" spans="1:16" s="11" customFormat="1" ht="31.5" customHeight="1">
      <c r="A65" s="255"/>
      <c r="B65" s="257"/>
      <c r="C65" s="260"/>
      <c r="D65" s="220"/>
      <c r="E65" s="223"/>
      <c r="F65" s="224"/>
      <c r="G65" s="224"/>
      <c r="H65" s="224"/>
      <c r="I65" s="224"/>
      <c r="J65" s="224"/>
      <c r="K65" s="220">
        <v>44651</v>
      </c>
      <c r="L65" s="75" t="s">
        <v>169</v>
      </c>
      <c r="M65" s="247"/>
      <c r="N65" s="42" t="s">
        <v>210</v>
      </c>
      <c r="O65" s="249"/>
      <c r="P65" s="249"/>
    </row>
    <row r="66" spans="1:16" s="11" customFormat="1" ht="12.75">
      <c r="A66" s="255"/>
      <c r="B66" s="257"/>
      <c r="C66" s="260"/>
      <c r="D66" s="220"/>
      <c r="E66" s="223"/>
      <c r="F66" s="224"/>
      <c r="G66" s="224"/>
      <c r="H66" s="224"/>
      <c r="I66" s="224"/>
      <c r="J66" s="224"/>
      <c r="K66" s="225"/>
      <c r="L66" s="75" t="s">
        <v>18</v>
      </c>
      <c r="M66" s="247"/>
      <c r="N66" s="42"/>
      <c r="O66" s="249"/>
      <c r="P66" s="249"/>
    </row>
    <row r="67" spans="1:16" s="11" customFormat="1" ht="57" customHeight="1">
      <c r="A67" s="242"/>
      <c r="B67" s="258"/>
      <c r="C67" s="261"/>
      <c r="D67" s="221"/>
      <c r="E67" s="226"/>
      <c r="F67" s="149"/>
      <c r="G67" s="149"/>
      <c r="H67" s="149"/>
      <c r="I67" s="149"/>
      <c r="J67" s="149"/>
      <c r="K67" s="201"/>
      <c r="L67" s="75" t="s">
        <v>235</v>
      </c>
      <c r="M67" s="248"/>
      <c r="N67" s="42"/>
      <c r="O67" s="249"/>
      <c r="P67" s="249"/>
    </row>
  </sheetData>
  <autoFilter ref="A2:P62" xr:uid="{00000000-0009-0000-0000-000000000000}"/>
  <mergeCells count="50">
    <mergeCell ref="K14:K15"/>
    <mergeCell ref="O5:O7"/>
    <mergeCell ref="P5:P7"/>
    <mergeCell ref="I5:I7"/>
    <mergeCell ref="J5:J7"/>
    <mergeCell ref="P14:P15"/>
    <mergeCell ref="N14:N15"/>
    <mergeCell ref="O14:O15"/>
    <mergeCell ref="M14:M15"/>
    <mergeCell ref="K5:K7"/>
    <mergeCell ref="M5:M7"/>
    <mergeCell ref="N5:N7"/>
    <mergeCell ref="A14:A15"/>
    <mergeCell ref="B14:B15"/>
    <mergeCell ref="D14:D15"/>
    <mergeCell ref="E14:E15"/>
    <mergeCell ref="F14:F15"/>
    <mergeCell ref="A5:A7"/>
    <mergeCell ref="B5:B7"/>
    <mergeCell ref="D5:D7"/>
    <mergeCell ref="E5:E7"/>
    <mergeCell ref="F5:F7"/>
    <mergeCell ref="C5:C7"/>
    <mergeCell ref="G5:G7"/>
    <mergeCell ref="H5:H7"/>
    <mergeCell ref="P64:P67"/>
    <mergeCell ref="M45:M48"/>
    <mergeCell ref="P20:P21"/>
    <mergeCell ref="N27:N28"/>
    <mergeCell ref="O27:O28"/>
    <mergeCell ref="P27:P28"/>
    <mergeCell ref="M24:M25"/>
    <mergeCell ref="O20:O21"/>
    <mergeCell ref="M17:M21"/>
    <mergeCell ref="N20:N21"/>
    <mergeCell ref="G14:G15"/>
    <mergeCell ref="H14:H15"/>
    <mergeCell ref="I14:I15"/>
    <mergeCell ref="J14:J15"/>
    <mergeCell ref="B17:B18"/>
    <mergeCell ref="A17:A18"/>
    <mergeCell ref="A56:C56"/>
    <mergeCell ref="M64:M67"/>
    <mergeCell ref="O64:O67"/>
    <mergeCell ref="F23:J23"/>
    <mergeCell ref="M26:M32"/>
    <mergeCell ref="M35:M37"/>
    <mergeCell ref="A64:A67"/>
    <mergeCell ref="B64:B67"/>
    <mergeCell ref="C64:C67"/>
  </mergeCells>
  <pageMargins left="0.39370078740157483" right="0.39370078740157483" top="0.39370078740157483" bottom="0.39370078740157483" header="0.31496062992125984" footer="0.31496062992125984"/>
  <pageSetup paperSize="9" scale="77" fitToHeight="4" orientation="portrait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49"/>
  <sheetViews>
    <sheetView topLeftCell="A47" workbookViewId="0">
      <selection activeCell="B82" sqref="B82"/>
    </sheetView>
  </sheetViews>
  <sheetFormatPr defaultColWidth="9.140625" defaultRowHeight="12.75"/>
  <cols>
    <col min="1" max="1" width="12.85546875" style="57" customWidth="1"/>
    <col min="2" max="2" width="120.140625" style="52" bestFit="1" customWidth="1"/>
    <col min="3" max="16384" width="9.140625" style="52"/>
  </cols>
  <sheetData>
    <row r="1" spans="1:3">
      <c r="A1" s="202" t="s">
        <v>45</v>
      </c>
      <c r="B1" s="203" t="s">
        <v>46</v>
      </c>
    </row>
    <row r="2" spans="1:3">
      <c r="A2" s="53">
        <v>42736</v>
      </c>
      <c r="B2" s="54" t="s">
        <v>47</v>
      </c>
    </row>
    <row r="3" spans="1:3">
      <c r="A3" s="53">
        <v>42741</v>
      </c>
      <c r="B3" s="54" t="s">
        <v>48</v>
      </c>
    </row>
    <row r="4" spans="1:3">
      <c r="A4" s="53">
        <v>42841</v>
      </c>
      <c r="B4" s="54" t="s">
        <v>49</v>
      </c>
    </row>
    <row r="5" spans="1:3">
      <c r="A5" s="53">
        <v>42842</v>
      </c>
      <c r="B5" s="54" t="s">
        <v>50</v>
      </c>
    </row>
    <row r="6" spans="1:3">
      <c r="A6" s="53">
        <v>42856</v>
      </c>
      <c r="B6" s="54" t="s">
        <v>51</v>
      </c>
    </row>
    <row r="7" spans="1:3">
      <c r="A7" s="53">
        <v>42858</v>
      </c>
      <c r="B7" s="54" t="s">
        <v>52</v>
      </c>
    </row>
    <row r="8" spans="1:3">
      <c r="A8" s="53">
        <v>42890</v>
      </c>
      <c r="B8" s="54" t="s">
        <v>53</v>
      </c>
    </row>
    <row r="9" spans="1:3">
      <c r="A9" s="53">
        <v>42901</v>
      </c>
      <c r="B9" s="54" t="s">
        <v>54</v>
      </c>
    </row>
    <row r="10" spans="1:3">
      <c r="A10" s="53">
        <v>42962</v>
      </c>
      <c r="B10" s="54" t="s">
        <v>55</v>
      </c>
      <c r="C10" s="55"/>
    </row>
    <row r="11" spans="1:3">
      <c r="A11" s="53">
        <v>43040</v>
      </c>
      <c r="B11" s="54" t="s">
        <v>56</v>
      </c>
    </row>
    <row r="12" spans="1:3">
      <c r="A12" s="53">
        <v>43050</v>
      </c>
      <c r="B12" s="54" t="s">
        <v>57</v>
      </c>
    </row>
    <row r="13" spans="1:3">
      <c r="A13" s="53">
        <v>43094</v>
      </c>
      <c r="B13" s="54" t="s">
        <v>237</v>
      </c>
    </row>
    <row r="14" spans="1:3">
      <c r="A14" s="53">
        <v>43095</v>
      </c>
      <c r="B14" s="54" t="s">
        <v>58</v>
      </c>
    </row>
    <row r="15" spans="1:3">
      <c r="A15" s="53">
        <v>43101</v>
      </c>
      <c r="B15" s="54" t="s">
        <v>47</v>
      </c>
    </row>
    <row r="16" spans="1:3">
      <c r="A16" s="53">
        <v>43106</v>
      </c>
      <c r="B16" s="54" t="s">
        <v>48</v>
      </c>
    </row>
    <row r="17" spans="1:3">
      <c r="A17" s="53">
        <v>43191</v>
      </c>
      <c r="B17" s="54" t="s">
        <v>49</v>
      </c>
    </row>
    <row r="18" spans="1:3">
      <c r="A18" s="53">
        <v>43192</v>
      </c>
      <c r="B18" s="54" t="s">
        <v>50</v>
      </c>
    </row>
    <row r="19" spans="1:3">
      <c r="A19" s="53">
        <v>43221</v>
      </c>
      <c r="B19" s="54" t="s">
        <v>51</v>
      </c>
    </row>
    <row r="20" spans="1:3">
      <c r="A20" s="53">
        <v>43223</v>
      </c>
      <c r="B20" s="54" t="s">
        <v>52</v>
      </c>
    </row>
    <row r="21" spans="1:3">
      <c r="A21" s="53">
        <v>43240</v>
      </c>
      <c r="B21" s="54" t="s">
        <v>53</v>
      </c>
    </row>
    <row r="22" spans="1:3">
      <c r="A22" s="53">
        <v>43251</v>
      </c>
      <c r="B22" s="54" t="s">
        <v>54</v>
      </c>
    </row>
    <row r="23" spans="1:3">
      <c r="A23" s="53">
        <v>43337</v>
      </c>
      <c r="B23" s="54" t="s">
        <v>55</v>
      </c>
    </row>
    <row r="24" spans="1:3">
      <c r="A24" s="53">
        <v>43405</v>
      </c>
      <c r="B24" s="54" t="s">
        <v>56</v>
      </c>
    </row>
    <row r="25" spans="1:3">
      <c r="A25" s="53">
        <v>43415</v>
      </c>
      <c r="B25" s="54" t="s">
        <v>57</v>
      </c>
    </row>
    <row r="26" spans="1:3">
      <c r="A26" s="53">
        <v>43459</v>
      </c>
      <c r="B26" s="54" t="s">
        <v>59</v>
      </c>
    </row>
    <row r="27" spans="1:3">
      <c r="A27" s="53">
        <v>43460</v>
      </c>
      <c r="B27" s="54" t="s">
        <v>60</v>
      </c>
    </row>
    <row r="28" spans="1:3">
      <c r="A28" s="53">
        <v>43466</v>
      </c>
      <c r="B28" s="54" t="s">
        <v>47</v>
      </c>
    </row>
    <row r="29" spans="1:3">
      <c r="A29" s="53">
        <v>43471</v>
      </c>
      <c r="B29" s="54" t="s">
        <v>48</v>
      </c>
    </row>
    <row r="30" spans="1:3">
      <c r="A30" s="53">
        <v>43576</v>
      </c>
      <c r="B30" s="54" t="s">
        <v>49</v>
      </c>
    </row>
    <row r="31" spans="1:3">
      <c r="A31" s="53">
        <v>43577</v>
      </c>
      <c r="B31" s="54" t="s">
        <v>50</v>
      </c>
      <c r="C31" s="56"/>
    </row>
    <row r="32" spans="1:3">
      <c r="A32" s="53">
        <v>43586</v>
      </c>
      <c r="B32" s="54" t="s">
        <v>51</v>
      </c>
      <c r="C32" s="56"/>
    </row>
    <row r="33" spans="1:3">
      <c r="A33" s="53">
        <v>43588</v>
      </c>
      <c r="B33" s="54" t="s">
        <v>52</v>
      </c>
      <c r="C33" s="56"/>
    </row>
    <row r="34" spans="1:3">
      <c r="A34" s="53">
        <v>43605</v>
      </c>
      <c r="B34" s="54" t="s">
        <v>53</v>
      </c>
      <c r="C34" s="56"/>
    </row>
    <row r="35" spans="1:3">
      <c r="A35" s="53">
        <v>43636</v>
      </c>
      <c r="B35" s="54" t="s">
        <v>54</v>
      </c>
      <c r="C35" s="56"/>
    </row>
    <row r="36" spans="1:3">
      <c r="A36" s="53">
        <v>43702</v>
      </c>
      <c r="B36" s="54" t="s">
        <v>55</v>
      </c>
      <c r="C36" s="56"/>
    </row>
    <row r="37" spans="1:3">
      <c r="A37" s="53">
        <v>43770</v>
      </c>
      <c r="B37" s="54" t="s">
        <v>56</v>
      </c>
      <c r="C37" s="56"/>
    </row>
    <row r="38" spans="1:3">
      <c r="A38" s="53">
        <v>43780</v>
      </c>
      <c r="B38" s="54" t="s">
        <v>57</v>
      </c>
      <c r="C38" s="56"/>
    </row>
    <row r="39" spans="1:3">
      <c r="A39" s="53">
        <v>43824</v>
      </c>
      <c r="B39" s="54" t="s">
        <v>59</v>
      </c>
      <c r="C39" s="56"/>
    </row>
    <row r="40" spans="1:3">
      <c r="A40" s="53">
        <v>43825</v>
      </c>
      <c r="B40" s="54" t="s">
        <v>60</v>
      </c>
      <c r="C40" s="56"/>
    </row>
    <row r="41" spans="1:3">
      <c r="A41" s="53">
        <v>43831</v>
      </c>
      <c r="B41" s="54" t="s">
        <v>47</v>
      </c>
      <c r="C41" s="56"/>
    </row>
    <row r="42" spans="1:3">
      <c r="A42" s="53">
        <v>43836</v>
      </c>
      <c r="B42" s="54" t="s">
        <v>48</v>
      </c>
      <c r="C42" s="56"/>
    </row>
    <row r="43" spans="1:3">
      <c r="A43" s="204">
        <v>43933</v>
      </c>
      <c r="B43" s="54" t="s">
        <v>71</v>
      </c>
      <c r="C43"/>
    </row>
    <row r="44" spans="1:3">
      <c r="A44" s="204">
        <v>43934</v>
      </c>
      <c r="B44" s="70" t="s">
        <v>72</v>
      </c>
      <c r="C44"/>
    </row>
    <row r="45" spans="1:3">
      <c r="A45" s="204">
        <v>43952</v>
      </c>
      <c r="B45" s="70" t="s">
        <v>73</v>
      </c>
      <c r="C45"/>
    </row>
    <row r="46" spans="1:3">
      <c r="A46" s="204">
        <v>43954</v>
      </c>
      <c r="B46" s="70" t="s">
        <v>74</v>
      </c>
      <c r="C46"/>
    </row>
    <row r="47" spans="1:3">
      <c r="A47" s="204">
        <v>43993</v>
      </c>
      <c r="B47" s="70" t="s">
        <v>75</v>
      </c>
      <c r="C47"/>
    </row>
    <row r="48" spans="1:3">
      <c r="A48" s="204">
        <v>44058</v>
      </c>
      <c r="B48" s="70" t="s">
        <v>76</v>
      </c>
      <c r="C48"/>
    </row>
    <row r="49" spans="1:3">
      <c r="A49" s="204">
        <v>44136</v>
      </c>
      <c r="B49" s="70" t="s">
        <v>77</v>
      </c>
      <c r="C49"/>
    </row>
    <row r="50" spans="1:3">
      <c r="A50" s="204">
        <v>44146</v>
      </c>
      <c r="B50" s="70" t="s">
        <v>78</v>
      </c>
      <c r="C50"/>
    </row>
    <row r="51" spans="1:3">
      <c r="A51" s="204">
        <v>44190</v>
      </c>
      <c r="B51" s="70" t="s">
        <v>79</v>
      </c>
      <c r="C51"/>
    </row>
    <row r="52" spans="1:3">
      <c r="A52" s="204">
        <v>44191</v>
      </c>
      <c r="B52" s="70" t="s">
        <v>80</v>
      </c>
      <c r="C52"/>
    </row>
    <row r="53" spans="1:3">
      <c r="A53" s="53">
        <v>44197</v>
      </c>
      <c r="B53" s="54" t="s">
        <v>193</v>
      </c>
    </row>
    <row r="54" spans="1:3">
      <c r="A54" s="53">
        <v>44202</v>
      </c>
      <c r="B54" s="54" t="s">
        <v>194</v>
      </c>
    </row>
    <row r="55" spans="1:3">
      <c r="A55" s="53">
        <v>44290</v>
      </c>
      <c r="B55" s="54" t="s">
        <v>199</v>
      </c>
    </row>
    <row r="56" spans="1:3">
      <c r="A56" s="53">
        <v>44291</v>
      </c>
      <c r="B56" s="54" t="s">
        <v>195</v>
      </c>
    </row>
    <row r="57" spans="1:3">
      <c r="A57" s="53">
        <v>44317</v>
      </c>
      <c r="B57" s="54" t="s">
        <v>188</v>
      </c>
    </row>
    <row r="58" spans="1:3">
      <c r="A58" s="53">
        <v>44319</v>
      </c>
      <c r="B58" s="54" t="s">
        <v>189</v>
      </c>
    </row>
    <row r="59" spans="1:3">
      <c r="A59" s="53">
        <v>44350</v>
      </c>
      <c r="B59" s="54" t="s">
        <v>196</v>
      </c>
    </row>
    <row r="60" spans="1:3">
      <c r="A60" s="53">
        <v>44423</v>
      </c>
      <c r="B60" s="54" t="s">
        <v>190</v>
      </c>
    </row>
    <row r="61" spans="1:3">
      <c r="A61" s="53">
        <v>44501</v>
      </c>
      <c r="B61" s="54" t="s">
        <v>191</v>
      </c>
    </row>
    <row r="62" spans="1:3">
      <c r="A62" s="53">
        <v>44511</v>
      </c>
      <c r="B62" s="54" t="s">
        <v>192</v>
      </c>
    </row>
    <row r="63" spans="1:3">
      <c r="A63" s="53">
        <v>44555</v>
      </c>
      <c r="B63" s="54" t="s">
        <v>197</v>
      </c>
    </row>
    <row r="64" spans="1:3">
      <c r="A64" s="53">
        <v>44556</v>
      </c>
      <c r="B64" s="54" t="s">
        <v>198</v>
      </c>
    </row>
    <row r="65" spans="1:2">
      <c r="A65" s="53">
        <v>44562</v>
      </c>
      <c r="B65" s="54" t="s">
        <v>47</v>
      </c>
    </row>
    <row r="66" spans="1:2">
      <c r="A66" s="53">
        <v>44567</v>
      </c>
      <c r="B66" s="54" t="s">
        <v>194</v>
      </c>
    </row>
    <row r="67" spans="1:2">
      <c r="A67" s="53">
        <v>44668</v>
      </c>
      <c r="B67" s="54" t="s">
        <v>195</v>
      </c>
    </row>
    <row r="68" spans="1:2">
      <c r="A68" s="53">
        <v>44669</v>
      </c>
      <c r="B68" s="54" t="s">
        <v>195</v>
      </c>
    </row>
    <row r="69" spans="1:2">
      <c r="A69" s="163"/>
    </row>
    <row r="70" spans="1:2">
      <c r="A70" s="163"/>
    </row>
    <row r="71" spans="1:2">
      <c r="A71" s="163"/>
    </row>
    <row r="72" spans="1:2">
      <c r="A72" s="163"/>
    </row>
    <row r="73" spans="1:2">
      <c r="A73" s="163"/>
    </row>
    <row r="74" spans="1:2">
      <c r="A74" s="163"/>
    </row>
    <row r="75" spans="1:2">
      <c r="A75" s="163"/>
    </row>
    <row r="76" spans="1:2">
      <c r="A76" s="163"/>
    </row>
    <row r="77" spans="1:2">
      <c r="A77" s="163"/>
    </row>
    <row r="78" spans="1:2">
      <c r="A78" s="163"/>
    </row>
    <row r="79" spans="1:2">
      <c r="A79" s="163"/>
    </row>
    <row r="80" spans="1:2">
      <c r="A80" s="163"/>
    </row>
    <row r="81" spans="1:1">
      <c r="A81" s="163"/>
    </row>
    <row r="82" spans="1:1">
      <c r="A82" s="163"/>
    </row>
    <row r="83" spans="1:1">
      <c r="A83" s="163"/>
    </row>
    <row r="84" spans="1:1">
      <c r="A84" s="163"/>
    </row>
    <row r="85" spans="1:1">
      <c r="A85" s="163"/>
    </row>
    <row r="86" spans="1:1">
      <c r="A86" s="163"/>
    </row>
    <row r="87" spans="1:1">
      <c r="A87" s="163"/>
    </row>
    <row r="88" spans="1:1">
      <c r="A88" s="163"/>
    </row>
    <row r="89" spans="1:1">
      <c r="A89" s="163"/>
    </row>
    <row r="90" spans="1:1">
      <c r="A90" s="163"/>
    </row>
    <row r="91" spans="1:1">
      <c r="A91" s="163"/>
    </row>
    <row r="92" spans="1:1">
      <c r="A92" s="163"/>
    </row>
    <row r="93" spans="1:1">
      <c r="A93" s="163"/>
    </row>
    <row r="94" spans="1:1">
      <c r="A94" s="163"/>
    </row>
    <row r="95" spans="1:1">
      <c r="A95" s="163"/>
    </row>
    <row r="96" spans="1:1">
      <c r="A96" s="163"/>
    </row>
    <row r="97" spans="1:1">
      <c r="A97" s="163"/>
    </row>
    <row r="98" spans="1:1">
      <c r="A98" s="163"/>
    </row>
    <row r="99" spans="1:1">
      <c r="A99" s="163"/>
    </row>
    <row r="100" spans="1:1">
      <c r="A100" s="163"/>
    </row>
    <row r="101" spans="1:1">
      <c r="A101" s="163"/>
    </row>
    <row r="102" spans="1:1">
      <c r="A102" s="163"/>
    </row>
    <row r="103" spans="1:1">
      <c r="A103" s="163"/>
    </row>
    <row r="104" spans="1:1">
      <c r="A104" s="163"/>
    </row>
    <row r="105" spans="1:1">
      <c r="A105" s="163"/>
    </row>
    <row r="106" spans="1:1">
      <c r="A106" s="163"/>
    </row>
    <row r="107" spans="1:1">
      <c r="A107" s="163"/>
    </row>
    <row r="108" spans="1:1">
      <c r="A108" s="163"/>
    </row>
    <row r="109" spans="1:1">
      <c r="A109" s="163"/>
    </row>
    <row r="110" spans="1:1">
      <c r="A110" s="163"/>
    </row>
    <row r="111" spans="1:1">
      <c r="A111" s="163"/>
    </row>
    <row r="112" spans="1:1">
      <c r="A112" s="163"/>
    </row>
    <row r="113" spans="1:1">
      <c r="A113" s="163"/>
    </row>
    <row r="114" spans="1:1">
      <c r="A114" s="163"/>
    </row>
    <row r="115" spans="1:1">
      <c r="A115" s="163"/>
    </row>
    <row r="116" spans="1:1">
      <c r="A116" s="163"/>
    </row>
    <row r="117" spans="1:1">
      <c r="A117" s="163"/>
    </row>
    <row r="118" spans="1:1">
      <c r="A118" s="163"/>
    </row>
    <row r="119" spans="1:1">
      <c r="A119" s="163"/>
    </row>
    <row r="120" spans="1:1">
      <c r="A120" s="163"/>
    </row>
    <row r="121" spans="1:1">
      <c r="A121" s="163"/>
    </row>
    <row r="122" spans="1:1">
      <c r="A122" s="163"/>
    </row>
    <row r="123" spans="1:1">
      <c r="A123" s="163"/>
    </row>
    <row r="124" spans="1:1">
      <c r="A124" s="163"/>
    </row>
    <row r="125" spans="1:1">
      <c r="A125" s="163"/>
    </row>
    <row r="126" spans="1:1">
      <c r="A126" s="163"/>
    </row>
    <row r="127" spans="1:1">
      <c r="A127" s="163"/>
    </row>
    <row r="128" spans="1:1">
      <c r="A128" s="163"/>
    </row>
    <row r="129" spans="1:1">
      <c r="A129" s="163"/>
    </row>
    <row r="130" spans="1:1">
      <c r="A130" s="163"/>
    </row>
    <row r="131" spans="1:1">
      <c r="A131" s="163"/>
    </row>
    <row r="132" spans="1:1">
      <c r="A132" s="163"/>
    </row>
    <row r="133" spans="1:1">
      <c r="A133" s="163"/>
    </row>
    <row r="134" spans="1:1">
      <c r="A134" s="163"/>
    </row>
    <row r="135" spans="1:1">
      <c r="A135" s="163"/>
    </row>
    <row r="136" spans="1:1">
      <c r="A136" s="163"/>
    </row>
    <row r="137" spans="1:1">
      <c r="A137" s="163"/>
    </row>
    <row r="138" spans="1:1">
      <c r="A138" s="163"/>
    </row>
    <row r="139" spans="1:1">
      <c r="A139" s="163"/>
    </row>
    <row r="140" spans="1:1">
      <c r="A140" s="163"/>
    </row>
    <row r="141" spans="1:1">
      <c r="A141" s="163"/>
    </row>
    <row r="142" spans="1:1">
      <c r="A142" s="163"/>
    </row>
    <row r="143" spans="1:1">
      <c r="A143" s="163"/>
    </row>
    <row r="144" spans="1:1">
      <c r="A144" s="163"/>
    </row>
    <row r="145" spans="1:1">
      <c r="A145" s="163"/>
    </row>
    <row r="146" spans="1:1">
      <c r="A146" s="163"/>
    </row>
    <row r="147" spans="1:1">
      <c r="A147" s="163"/>
    </row>
    <row r="148" spans="1:1">
      <c r="A148" s="163"/>
    </row>
    <row r="149" spans="1:1">
      <c r="A149" s="163"/>
    </row>
    <row r="150" spans="1:1">
      <c r="A150" s="163"/>
    </row>
    <row r="151" spans="1:1">
      <c r="A151" s="163"/>
    </row>
    <row r="152" spans="1:1">
      <c r="A152" s="163"/>
    </row>
    <row r="153" spans="1:1">
      <c r="A153" s="163"/>
    </row>
    <row r="154" spans="1:1">
      <c r="A154" s="163"/>
    </row>
    <row r="155" spans="1:1">
      <c r="A155" s="163"/>
    </row>
    <row r="156" spans="1:1">
      <c r="A156" s="163"/>
    </row>
    <row r="157" spans="1:1">
      <c r="A157" s="163"/>
    </row>
    <row r="158" spans="1:1">
      <c r="A158" s="163"/>
    </row>
    <row r="159" spans="1:1">
      <c r="A159" s="163"/>
    </row>
    <row r="160" spans="1:1">
      <c r="A160" s="163"/>
    </row>
    <row r="161" spans="1:1">
      <c r="A161" s="163"/>
    </row>
    <row r="162" spans="1:1">
      <c r="A162" s="163"/>
    </row>
    <row r="163" spans="1:1">
      <c r="A163" s="163"/>
    </row>
    <row r="164" spans="1:1">
      <c r="A164" s="163"/>
    </row>
    <row r="165" spans="1:1">
      <c r="A165" s="163"/>
    </row>
    <row r="166" spans="1:1">
      <c r="A166" s="163"/>
    </row>
    <row r="167" spans="1:1">
      <c r="A167" s="163"/>
    </row>
    <row r="168" spans="1:1">
      <c r="A168" s="163"/>
    </row>
    <row r="169" spans="1:1">
      <c r="A169" s="163"/>
    </row>
    <row r="170" spans="1:1">
      <c r="A170" s="163"/>
    </row>
    <row r="171" spans="1:1">
      <c r="A171" s="163"/>
    </row>
    <row r="172" spans="1:1">
      <c r="A172" s="163"/>
    </row>
    <row r="173" spans="1:1">
      <c r="A173" s="163"/>
    </row>
    <row r="174" spans="1:1">
      <c r="A174" s="163"/>
    </row>
    <row r="175" spans="1:1">
      <c r="A175" s="163"/>
    </row>
    <row r="176" spans="1:1">
      <c r="A176" s="163"/>
    </row>
    <row r="177" spans="1:1">
      <c r="A177" s="163"/>
    </row>
    <row r="178" spans="1:1">
      <c r="A178" s="163"/>
    </row>
    <row r="179" spans="1:1">
      <c r="A179" s="163"/>
    </row>
    <row r="180" spans="1:1">
      <c r="A180" s="163"/>
    </row>
    <row r="181" spans="1:1">
      <c r="A181" s="163"/>
    </row>
    <row r="182" spans="1:1">
      <c r="A182" s="163"/>
    </row>
    <row r="183" spans="1:1">
      <c r="A183" s="163"/>
    </row>
    <row r="184" spans="1:1">
      <c r="A184" s="163"/>
    </row>
    <row r="185" spans="1:1">
      <c r="A185" s="163"/>
    </row>
    <row r="186" spans="1:1">
      <c r="A186" s="163"/>
    </row>
    <row r="187" spans="1:1">
      <c r="A187" s="163"/>
    </row>
    <row r="188" spans="1:1">
      <c r="A188" s="163"/>
    </row>
    <row r="189" spans="1:1">
      <c r="A189" s="163"/>
    </row>
    <row r="190" spans="1:1">
      <c r="A190" s="163"/>
    </row>
    <row r="191" spans="1:1">
      <c r="A191" s="163"/>
    </row>
    <row r="192" spans="1:1">
      <c r="A192" s="163"/>
    </row>
    <row r="193" spans="1:1">
      <c r="A193" s="163"/>
    </row>
    <row r="194" spans="1:1">
      <c r="A194" s="163"/>
    </row>
    <row r="195" spans="1:1">
      <c r="A195" s="163"/>
    </row>
    <row r="196" spans="1:1">
      <c r="A196" s="163"/>
    </row>
    <row r="197" spans="1:1">
      <c r="A197" s="163"/>
    </row>
    <row r="198" spans="1:1">
      <c r="A198" s="163"/>
    </row>
    <row r="199" spans="1:1">
      <c r="A199" s="163"/>
    </row>
    <row r="200" spans="1:1">
      <c r="A200" s="163"/>
    </row>
    <row r="201" spans="1:1">
      <c r="A201" s="163"/>
    </row>
    <row r="202" spans="1:1">
      <c r="A202" s="163"/>
    </row>
    <row r="203" spans="1:1">
      <c r="A203" s="163"/>
    </row>
    <row r="204" spans="1:1">
      <c r="A204" s="163"/>
    </row>
    <row r="205" spans="1:1">
      <c r="A205" s="163"/>
    </row>
    <row r="206" spans="1:1">
      <c r="A206" s="163"/>
    </row>
    <row r="207" spans="1:1">
      <c r="A207" s="163"/>
    </row>
    <row r="208" spans="1:1">
      <c r="A208" s="163"/>
    </row>
    <row r="209" spans="1:1">
      <c r="A209" s="163"/>
    </row>
    <row r="210" spans="1:1">
      <c r="A210" s="163"/>
    </row>
    <row r="211" spans="1:1">
      <c r="A211" s="163"/>
    </row>
    <row r="212" spans="1:1">
      <c r="A212" s="163"/>
    </row>
    <row r="213" spans="1:1">
      <c r="A213" s="163"/>
    </row>
    <row r="214" spans="1:1">
      <c r="A214" s="163"/>
    </row>
    <row r="215" spans="1:1">
      <c r="A215" s="163"/>
    </row>
    <row r="216" spans="1:1">
      <c r="A216" s="163"/>
    </row>
    <row r="217" spans="1:1">
      <c r="A217" s="163"/>
    </row>
    <row r="218" spans="1:1">
      <c r="A218" s="163"/>
    </row>
    <row r="219" spans="1:1">
      <c r="A219" s="163"/>
    </row>
    <row r="220" spans="1:1">
      <c r="A220" s="163"/>
    </row>
    <row r="221" spans="1:1">
      <c r="A221" s="163"/>
    </row>
    <row r="222" spans="1:1">
      <c r="A222" s="163"/>
    </row>
    <row r="223" spans="1:1">
      <c r="A223" s="163"/>
    </row>
    <row r="224" spans="1:1">
      <c r="A224" s="163"/>
    </row>
    <row r="225" spans="1:1">
      <c r="A225" s="163"/>
    </row>
    <row r="226" spans="1:1">
      <c r="A226" s="163"/>
    </row>
    <row r="227" spans="1:1">
      <c r="A227" s="163"/>
    </row>
    <row r="228" spans="1:1">
      <c r="A228" s="163"/>
    </row>
    <row r="229" spans="1:1">
      <c r="A229" s="163"/>
    </row>
    <row r="230" spans="1:1">
      <c r="A230" s="163"/>
    </row>
    <row r="231" spans="1:1">
      <c r="A231" s="163"/>
    </row>
    <row r="232" spans="1:1">
      <c r="A232" s="163"/>
    </row>
    <row r="233" spans="1:1">
      <c r="A233" s="163"/>
    </row>
    <row r="234" spans="1:1">
      <c r="A234" s="163"/>
    </row>
    <row r="235" spans="1:1">
      <c r="A235" s="163"/>
    </row>
    <row r="236" spans="1:1">
      <c r="A236" s="163"/>
    </row>
    <row r="237" spans="1:1">
      <c r="A237" s="163"/>
    </row>
    <row r="238" spans="1:1">
      <c r="A238" s="163"/>
    </row>
    <row r="239" spans="1:1">
      <c r="A239" s="163"/>
    </row>
    <row r="240" spans="1:1">
      <c r="A240" s="163"/>
    </row>
    <row r="241" spans="1:1">
      <c r="A241" s="163"/>
    </row>
    <row r="242" spans="1:1">
      <c r="A242" s="163"/>
    </row>
    <row r="243" spans="1:1">
      <c r="A243" s="163"/>
    </row>
    <row r="244" spans="1:1">
      <c r="A244" s="163"/>
    </row>
    <row r="245" spans="1:1">
      <c r="A245" s="163"/>
    </row>
    <row r="246" spans="1:1">
      <c r="A246" s="163"/>
    </row>
    <row r="247" spans="1:1">
      <c r="A247" s="163"/>
    </row>
    <row r="248" spans="1:1">
      <c r="A248" s="163"/>
    </row>
    <row r="249" spans="1:1">
      <c r="A249" s="16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"/>
  <sheetViews>
    <sheetView workbookViewId="0">
      <selection activeCell="A17" sqref="A17"/>
    </sheetView>
  </sheetViews>
  <sheetFormatPr defaultColWidth="8.85546875" defaultRowHeight="12.75"/>
  <cols>
    <col min="1" max="1" width="73.7109375" customWidth="1"/>
    <col min="6" max="6" width="63" customWidth="1"/>
  </cols>
  <sheetData>
    <row r="1" spans="1:6" ht="129.75" customHeight="1">
      <c r="A1" s="1" t="s">
        <v>8</v>
      </c>
      <c r="B1" s="1" t="s">
        <v>10</v>
      </c>
      <c r="C1" s="2" t="s">
        <v>11</v>
      </c>
      <c r="D1" s="2" t="s">
        <v>12</v>
      </c>
      <c r="E1" s="2" t="s">
        <v>13</v>
      </c>
    </row>
    <row r="2" spans="1:6">
      <c r="A2" s="3" t="s">
        <v>9</v>
      </c>
      <c r="B2" s="4">
        <f>SUM(B3:B10)</f>
        <v>0.99999999999999989</v>
      </c>
      <c r="C2" s="4">
        <f>SUMPRODUCT(B3:B10,C3:C10)</f>
        <v>0</v>
      </c>
      <c r="D2" s="4">
        <f>SUM(D3:D10)</f>
        <v>0</v>
      </c>
      <c r="E2" s="4">
        <f>C2-D2</f>
        <v>0</v>
      </c>
    </row>
    <row r="3" spans="1:6">
      <c r="A3" s="5" t="s">
        <v>0</v>
      </c>
      <c r="B3" s="6">
        <v>0.1</v>
      </c>
      <c r="C3" s="8">
        <v>0</v>
      </c>
      <c r="D3" s="6">
        <v>0</v>
      </c>
      <c r="E3" s="6">
        <f t="shared" ref="E3:E10" si="0">C3-D3</f>
        <v>0</v>
      </c>
      <c r="F3" s="7"/>
    </row>
    <row r="4" spans="1:6">
      <c r="A4" s="5" t="s">
        <v>1</v>
      </c>
      <c r="B4" s="6">
        <v>0.1</v>
      </c>
      <c r="C4" s="8">
        <v>0</v>
      </c>
      <c r="D4" s="6">
        <v>0</v>
      </c>
      <c r="E4" s="6">
        <f t="shared" si="0"/>
        <v>0</v>
      </c>
      <c r="F4" s="7"/>
    </row>
    <row r="5" spans="1:6">
      <c r="A5" s="5" t="s">
        <v>2</v>
      </c>
      <c r="B5" s="6">
        <v>0.1</v>
      </c>
      <c r="C5" s="8">
        <v>0</v>
      </c>
      <c r="D5" s="6">
        <v>0</v>
      </c>
      <c r="E5" s="6">
        <f t="shared" si="0"/>
        <v>0</v>
      </c>
      <c r="F5" s="7"/>
    </row>
    <row r="6" spans="1:6">
      <c r="A6" s="5" t="s">
        <v>3</v>
      </c>
      <c r="B6" s="6">
        <v>0.1</v>
      </c>
      <c r="C6" s="8">
        <v>0</v>
      </c>
      <c r="D6" s="6">
        <v>0</v>
      </c>
      <c r="E6" s="6">
        <f t="shared" si="0"/>
        <v>0</v>
      </c>
      <c r="F6" s="7"/>
    </row>
    <row r="7" spans="1:6">
      <c r="A7" s="5" t="s">
        <v>4</v>
      </c>
      <c r="B7" s="6">
        <v>0.1</v>
      </c>
      <c r="C7" s="8">
        <v>0</v>
      </c>
      <c r="D7" s="6">
        <v>0</v>
      </c>
      <c r="E7" s="6">
        <f t="shared" si="0"/>
        <v>0</v>
      </c>
      <c r="F7" s="7"/>
    </row>
    <row r="8" spans="1:6" ht="22.5">
      <c r="A8" s="5" t="s">
        <v>5</v>
      </c>
      <c r="B8" s="6">
        <v>0.2</v>
      </c>
      <c r="C8" s="8">
        <v>0</v>
      </c>
      <c r="D8" s="6">
        <v>0</v>
      </c>
      <c r="E8" s="6">
        <f t="shared" si="0"/>
        <v>0</v>
      </c>
      <c r="F8" s="7"/>
    </row>
    <row r="9" spans="1:6">
      <c r="A9" s="5" t="s">
        <v>6</v>
      </c>
      <c r="B9" s="6">
        <v>0.2</v>
      </c>
      <c r="C9" s="8">
        <v>0</v>
      </c>
      <c r="D9" s="6">
        <v>0</v>
      </c>
      <c r="E9" s="6">
        <f t="shared" si="0"/>
        <v>0</v>
      </c>
      <c r="F9" s="7"/>
    </row>
    <row r="10" spans="1:6" ht="22.5">
      <c r="A10" s="5" t="s">
        <v>7</v>
      </c>
      <c r="B10" s="6">
        <v>0.1</v>
      </c>
      <c r="C10" s="8">
        <v>0</v>
      </c>
      <c r="D10" s="6">
        <v>0</v>
      </c>
      <c r="E10" s="6">
        <f t="shared" si="0"/>
        <v>0</v>
      </c>
      <c r="F10" s="7"/>
    </row>
    <row r="12" spans="1:6">
      <c r="A12" s="7" t="s">
        <v>14</v>
      </c>
    </row>
    <row r="13" spans="1:6">
      <c r="A13" s="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Zestawienie produktów zad 1 DII</vt:lpstr>
      <vt:lpstr>swieta</vt:lpstr>
      <vt:lpstr>Zaawansowanie %-old</vt:lpstr>
      <vt:lpstr>'Zestawienie produktów zad 1 DII'!_FiltrujBazeDanych</vt:lpstr>
      <vt:lpstr>'Zestawienie produktów zad 1 DII'!Obszar_wydruku</vt:lpstr>
      <vt:lpstr>'Zestawienie produktów zad 1 DII'!Tytuły_wydruku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Agata Włodarczyk</cp:lastModifiedBy>
  <cp:lastPrinted>2019-05-16T05:38:07Z</cp:lastPrinted>
  <dcterms:created xsi:type="dcterms:W3CDTF">2011-03-07T07:53:51Z</dcterms:created>
  <dcterms:modified xsi:type="dcterms:W3CDTF">2020-04-28T09:28:16Z</dcterms:modified>
</cp:coreProperties>
</file>